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Zápis" sheetId="1" r:id="rId1"/>
    <sheet name="Kůň1_4" sheetId="2" r:id="rId2"/>
    <sheet name="rozhodčí" sheetId="3" r:id="rId3"/>
    <sheet name="Kůň5_8" sheetId="4" r:id="rId4"/>
    <sheet name="Kůň9_12" sheetId="5" r:id="rId5"/>
    <sheet name="Kůň13_16" sheetId="6" r:id="rId6"/>
    <sheet name="Kůň17_20" sheetId="7" r:id="rId7"/>
  </sheets>
  <definedNames>
    <definedName name="_">'Kůň17_20'!$B$17</definedName>
    <definedName name="__2">'Kůň1_4'!$B$17</definedName>
    <definedName name="__3">'Kůň5_8'!$B$17</definedName>
    <definedName name="__4">'Kůň9_12'!$B$17</definedName>
    <definedName name="__5">'Kůň13_16'!$B$17</definedName>
    <definedName name="_C2">'Kůň17_20'!$B$17</definedName>
    <definedName name="_C2_2">'Kůň1_4'!$B$17</definedName>
    <definedName name="_C2_3">'Kůň5_8'!$B$17</definedName>
    <definedName name="_C2_4">'Kůň9_12'!$B$17</definedName>
    <definedName name="_C2_5">'Kůň13_16'!$B$17</definedName>
    <definedName name="_xlnm.Print_Area" localSheetId="1">'Kůň1_4'!$A$1:$R$18</definedName>
    <definedName name="_xlnm.Print_Area" localSheetId="0">'Zápis'!$A$1:$F$49</definedName>
  </definedNames>
  <calcPr fullCalcOnLoad="1"/>
</workbook>
</file>

<file path=xl/sharedStrings.xml><?xml version="1.0" encoding="utf-8"?>
<sst xmlns="http://schemas.openxmlformats.org/spreadsheetml/2006/main" count="213" uniqueCount="103">
  <si>
    <t>SVAZ CHOVATELŮ ČESKÉHO TEPLOKREVNÍKA</t>
  </si>
  <si>
    <t>U Hřebčince 479,397 01 Písek,tel.: 382 224 144</t>
  </si>
  <si>
    <t>e-mail:schct@tiscali.cz,http://www.schct.cz</t>
  </si>
  <si>
    <t>PROTOKOL o konání zkoušky ( Skok ve volnosti )</t>
  </si>
  <si>
    <t>Místo konání:</t>
  </si>
  <si>
    <t>Datum :</t>
  </si>
  <si>
    <t>Složení komise :</t>
  </si>
  <si>
    <t xml:space="preserve">předseda : </t>
  </si>
  <si>
    <t>Kincl Josef</t>
  </si>
  <si>
    <t>Kůň</t>
  </si>
  <si>
    <t>Výžeh</t>
  </si>
  <si>
    <t>Jméno klisny</t>
  </si>
  <si>
    <t>Majitel</t>
  </si>
  <si>
    <t>Celkové hodnocení</t>
  </si>
  <si>
    <t>Podpis členů komise:</t>
  </si>
  <si>
    <r>
      <t xml:space="preserve">    </t>
    </r>
    <r>
      <rPr>
        <b/>
        <sz val="20"/>
        <rFont val="Lucida Sans Unicode"/>
        <family val="0"/>
      </rPr>
      <t xml:space="preserve">       </t>
    </r>
    <r>
      <rPr>
        <b/>
        <sz val="20"/>
        <rFont val="Arial CE"/>
        <family val="2"/>
      </rPr>
      <t>Kůň</t>
    </r>
  </si>
  <si>
    <r>
      <t xml:space="preserve">     </t>
    </r>
    <r>
      <rPr>
        <b/>
        <sz val="16"/>
        <rFont val="Lucida Sans Unicode"/>
        <family val="0"/>
      </rPr>
      <t xml:space="preserve"> </t>
    </r>
    <r>
      <rPr>
        <b/>
        <sz val="16"/>
        <rFont val="Arial CE"/>
        <family val="2"/>
      </rPr>
      <t xml:space="preserve">Kůň   </t>
    </r>
  </si>
  <si>
    <t>1</t>
  </si>
  <si>
    <t>2</t>
  </si>
  <si>
    <t>3</t>
  </si>
  <si>
    <t>4</t>
  </si>
  <si>
    <t xml:space="preserve">      Komisař  1-3</t>
  </si>
  <si>
    <t>a1</t>
  </si>
  <si>
    <t>Krok</t>
  </si>
  <si>
    <t>a2</t>
  </si>
  <si>
    <t>Klus (kmih a elasticita)</t>
  </si>
  <si>
    <t>výsledek      : 2 x 0,4</t>
  </si>
  <si>
    <t>b1</t>
  </si>
  <si>
    <t>Skok ve volnosti  110 cm</t>
  </si>
  <si>
    <t>koeficient              0,2</t>
  </si>
  <si>
    <t>b2</t>
  </si>
  <si>
    <t xml:space="preserve">                             120cm</t>
  </si>
  <si>
    <t>koeficient              0,3</t>
  </si>
  <si>
    <t>b3</t>
  </si>
  <si>
    <t xml:space="preserve">                             130cm</t>
  </si>
  <si>
    <t>koeficient              0,5</t>
  </si>
  <si>
    <t>výsledek   : x 0,6</t>
  </si>
  <si>
    <t>6</t>
  </si>
  <si>
    <t>7</t>
  </si>
  <si>
    <t>8</t>
  </si>
  <si>
    <t xml:space="preserve">      Komisař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</si>
  <si>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</si>
  <si>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</si>
  <si>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</si>
  <si>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</si>
  <si>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</si>
  <si>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</si>
  <si>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</si>
  <si>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</si>
  <si>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</si>
  <si>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</si>
  <si>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</si>
  <si>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</si>
  <si>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Garant:</t>
  </si>
  <si>
    <t>Datum narození</t>
  </si>
  <si>
    <t>Majitel klisny</t>
  </si>
  <si>
    <t xml:space="preserve">      Komisař : </t>
  </si>
  <si>
    <t>Místo Konání:</t>
  </si>
  <si>
    <t>Hodnotí se KROK - čtyřtaktní, pravidelně se pohybující končetiny, lehké, energické vyšlápnutí s přešlapem zadních stop před přední.</t>
  </si>
  <si>
    <t>posun od zádě s výrazným zapojením hřbetního svalstva a zádě, pohyb předních končetin vychází z dobře uvolněné pleci.</t>
  </si>
  <si>
    <t>KLUS -</t>
  </si>
  <si>
    <t xml:space="preserve"> dvoutaktní chod, s vyšší akcí a velkou prostorností, elastický a energický pohyb končetin, výrazný </t>
  </si>
  <si>
    <t xml:space="preserve">SKOK VE VOLNOSTI - </t>
  </si>
  <si>
    <t xml:space="preserve">s chutí skákající kůň, pozorný, soustředěný s inteligencí, energickým rychlým odrazem, rychlým pohybem předních končetin při odrazu a dobrým </t>
  </si>
  <si>
    <t>v hleznech, skokový luk(bascule), let a pohyb vyplývající z rytmického cvalu.</t>
  </si>
  <si>
    <t xml:space="preserve">zaúhlením, dopředu s ohnutím pohybující se krk a snížená hlava, s výrazným pohybem kohoutku nahoru, pružným hřbetem a s otevřením úhlu </t>
  </si>
  <si>
    <t xml:space="preserve">ČERVENÍ POSTUPUJÍ </t>
  </si>
  <si>
    <t>trestné body (za zhození) 2</t>
  </si>
  <si>
    <t>TJ Slovan Frenštát pod Radhoštěm</t>
  </si>
  <si>
    <t>Klos Roman</t>
  </si>
  <si>
    <t xml:space="preserve">Klos Roman </t>
  </si>
  <si>
    <t>zhození 2 tr.b.</t>
  </si>
  <si>
    <t>Ing.Rydval Petr</t>
  </si>
  <si>
    <t>Limit</t>
  </si>
  <si>
    <t>Café</t>
  </si>
  <si>
    <t>Wulfenia</t>
  </si>
  <si>
    <t>Carcoolka</t>
  </si>
  <si>
    <t>Bossanova B</t>
  </si>
  <si>
    <t>Rock n Rose</t>
  </si>
  <si>
    <t>Aisha</t>
  </si>
  <si>
    <t>Algranna</t>
  </si>
  <si>
    <t>Agnes - Z</t>
  </si>
  <si>
    <t>Ilinoj</t>
  </si>
  <si>
    <t>Ilusions Dream</t>
  </si>
  <si>
    <t>Alltera</t>
  </si>
  <si>
    <t>Vivicom</t>
  </si>
  <si>
    <t>Al Pers</t>
  </si>
  <si>
    <t>17/826</t>
  </si>
  <si>
    <t>66/479</t>
  </si>
  <si>
    <t>65/114</t>
  </si>
  <si>
    <t>65/119</t>
  </si>
  <si>
    <t>5</t>
  </si>
  <si>
    <t>53/344</t>
  </si>
  <si>
    <t>67/894</t>
  </si>
  <si>
    <t>67/864</t>
  </si>
  <si>
    <t>65/111</t>
  </si>
  <si>
    <t>67/67</t>
  </si>
  <si>
    <t>Al Grana</t>
  </si>
  <si>
    <t>73/717</t>
  </si>
  <si>
    <t>65/109</t>
  </si>
  <si>
    <t>Illinois</t>
  </si>
  <si>
    <t>65/101</t>
  </si>
  <si>
    <t>65/102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</si>
</sst>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 dd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</numFmts>
  <fonts count="59">
    <font>
      <sz val="10"/>
      <name val="Arial CE"/>
      <family val="0"/>
    </font>
    <font>
      <sz val="10"/>
      <name val="Arial"/>
      <family val="0"/>
    </font>
    <font>
      <b/>
      <sz val="16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2"/>
      <name val="Fixedsys"/>
      <family val="2"/>
    </font>
    <font>
      <sz val="10"/>
      <name val="Fixedsys"/>
      <family val="2"/>
    </font>
    <font>
      <u val="single"/>
      <sz val="10"/>
      <name val="Arial CE"/>
      <family val="2"/>
    </font>
    <font>
      <sz val="20"/>
      <name val="Lucida Sans Unicode"/>
      <family val="0"/>
    </font>
    <font>
      <b/>
      <sz val="20"/>
      <name val="Lucida Sans Unicode"/>
      <family val="0"/>
    </font>
    <font>
      <b/>
      <sz val="20"/>
      <name val="Arial CE"/>
      <family val="2"/>
    </font>
    <font>
      <sz val="16"/>
      <name val="Lucida Sans Unicode"/>
      <family val="0"/>
    </font>
    <font>
      <b/>
      <sz val="16"/>
      <name val="Lucida Sans Unicode"/>
      <family val="0"/>
    </font>
    <font>
      <sz val="20"/>
      <name val="Arial CE"/>
      <family val="2"/>
    </font>
    <font>
      <sz val="18"/>
      <name val="Arial CE"/>
      <family val="2"/>
    </font>
    <font>
      <sz val="8"/>
      <name val="Arial CE"/>
      <family val="0"/>
    </font>
    <font>
      <sz val="8"/>
      <name val="Fixedsys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 CE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14" fontId="7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right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49" fontId="8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/>
    </xf>
    <xf numFmtId="2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4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0" fontId="10" fillId="0" borderId="0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4" fillId="0" borderId="15" xfId="0" applyFont="1" applyBorder="1" applyAlignment="1">
      <alignment/>
    </xf>
    <xf numFmtId="0" fontId="16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6" fillId="33" borderId="16" xfId="0" applyFont="1" applyFill="1" applyBorder="1" applyAlignment="1">
      <alignment/>
    </xf>
    <xf numFmtId="0" fontId="3" fillId="0" borderId="0" xfId="0" applyFont="1" applyAlignment="1">
      <alignment/>
    </xf>
    <xf numFmtId="0" fontId="6" fillId="34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165" fontId="6" fillId="33" borderId="16" xfId="0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6" xfId="0" applyFont="1" applyBorder="1" applyAlignment="1">
      <alignment/>
    </xf>
    <xf numFmtId="0" fontId="6" fillId="35" borderId="16" xfId="0" applyFont="1" applyFill="1" applyBorder="1" applyAlignment="1">
      <alignment/>
    </xf>
    <xf numFmtId="2" fontId="6" fillId="35" borderId="20" xfId="0" applyNumberFormat="1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4" borderId="21" xfId="0" applyFont="1" applyFill="1" applyBorder="1" applyAlignment="1">
      <alignment/>
    </xf>
    <xf numFmtId="0" fontId="6" fillId="35" borderId="20" xfId="0" applyFont="1" applyFill="1" applyBorder="1" applyAlignment="1">
      <alignment/>
    </xf>
    <xf numFmtId="2" fontId="6" fillId="35" borderId="13" xfId="0" applyNumberFormat="1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35" borderId="13" xfId="0" applyFont="1" applyFill="1" applyBorder="1" applyAlignment="1">
      <alignment/>
    </xf>
    <xf numFmtId="0" fontId="6" fillId="36" borderId="16" xfId="0" applyFont="1" applyFill="1" applyBorder="1" applyAlignment="1">
      <alignment/>
    </xf>
    <xf numFmtId="0" fontId="2" fillId="37" borderId="13" xfId="0" applyFont="1" applyFill="1" applyBorder="1" applyAlignment="1">
      <alignment/>
    </xf>
    <xf numFmtId="2" fontId="6" fillId="38" borderId="13" xfId="0" applyNumberFormat="1" applyFont="1" applyFill="1" applyBorder="1" applyAlignment="1">
      <alignment/>
    </xf>
    <xf numFmtId="0" fontId="17" fillId="34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2" fontId="7" fillId="34" borderId="13" xfId="0" applyNumberFormat="1" applyFont="1" applyFill="1" applyBorder="1" applyAlignment="1">
      <alignment/>
    </xf>
    <xf numFmtId="0" fontId="17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35" borderId="16" xfId="0" applyFont="1" applyFill="1" applyBorder="1" applyAlignment="1" applyProtection="1">
      <alignment/>
      <protection/>
    </xf>
    <xf numFmtId="2" fontId="6" fillId="35" borderId="20" xfId="0" applyNumberFormat="1" applyFont="1" applyFill="1" applyBorder="1" applyAlignment="1" applyProtection="1">
      <alignment/>
      <protection/>
    </xf>
    <xf numFmtId="165" fontId="6" fillId="33" borderId="16" xfId="0" applyNumberFormat="1" applyFont="1" applyFill="1" applyBorder="1" applyAlignment="1" applyProtection="1">
      <alignment/>
      <protection/>
    </xf>
    <xf numFmtId="0" fontId="6" fillId="35" borderId="20" xfId="0" applyFont="1" applyFill="1" applyBorder="1" applyAlignment="1" applyProtection="1">
      <alignment/>
      <protection/>
    </xf>
    <xf numFmtId="2" fontId="6" fillId="35" borderId="13" xfId="0" applyNumberFormat="1" applyFont="1" applyFill="1" applyBorder="1" applyAlignment="1" applyProtection="1">
      <alignment/>
      <protection/>
    </xf>
    <xf numFmtId="0" fontId="6" fillId="35" borderId="13" xfId="0" applyFont="1" applyFill="1" applyBorder="1" applyAlignment="1" applyProtection="1">
      <alignment/>
      <protection/>
    </xf>
    <xf numFmtId="0" fontId="2" fillId="37" borderId="13" xfId="0" applyFont="1" applyFill="1" applyBorder="1" applyAlignment="1" applyProtection="1">
      <alignment/>
      <protection/>
    </xf>
    <xf numFmtId="2" fontId="6" fillId="38" borderId="13" xfId="0" applyNumberFormat="1" applyFont="1" applyFill="1" applyBorder="1" applyAlignment="1" applyProtection="1">
      <alignment/>
      <protection/>
    </xf>
    <xf numFmtId="2" fontId="6" fillId="37" borderId="13" xfId="0" applyNumberFormat="1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/>
      <protection/>
    </xf>
    <xf numFmtId="165" fontId="6" fillId="34" borderId="16" xfId="0" applyNumberFormat="1" applyFont="1" applyFill="1" applyBorder="1" applyAlignment="1" applyProtection="1">
      <alignment/>
      <protection locked="0"/>
    </xf>
    <xf numFmtId="165" fontId="6" fillId="0" borderId="20" xfId="0" applyNumberFormat="1" applyFont="1" applyBorder="1" applyAlignment="1" applyProtection="1">
      <alignment/>
      <protection locked="0"/>
    </xf>
    <xf numFmtId="165" fontId="6" fillId="34" borderId="13" xfId="0" applyNumberFormat="1" applyFont="1" applyFill="1" applyBorder="1" applyAlignment="1" applyProtection="1">
      <alignment/>
      <protection locked="0"/>
    </xf>
    <xf numFmtId="165" fontId="6" fillId="0" borderId="13" xfId="0" applyNumberFormat="1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49" fontId="6" fillId="0" borderId="22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0" fontId="19" fillId="0" borderId="13" xfId="0" applyFont="1" applyBorder="1" applyAlignment="1">
      <alignment horizontal="center" vertical="top"/>
    </xf>
    <xf numFmtId="14" fontId="18" fillId="0" borderId="0" xfId="0" applyNumberFormat="1" applyFont="1" applyAlignment="1">
      <alignment/>
    </xf>
    <xf numFmtId="0" fontId="4" fillId="0" borderId="0" xfId="0" applyFont="1" applyAlignment="1">
      <alignment/>
    </xf>
    <xf numFmtId="14" fontId="7" fillId="0" borderId="13" xfId="0" applyNumberFormat="1" applyFont="1" applyBorder="1" applyAlignment="1">
      <alignment horizontal="center"/>
    </xf>
    <xf numFmtId="0" fontId="0" fillId="39" borderId="23" xfId="0" applyFill="1" applyBorder="1" applyAlignment="1">
      <alignment/>
    </xf>
    <xf numFmtId="0" fontId="0" fillId="39" borderId="24" xfId="0" applyFill="1" applyBorder="1" applyAlignment="1">
      <alignment/>
    </xf>
    <xf numFmtId="0" fontId="0" fillId="0" borderId="25" xfId="0" applyBorder="1" applyAlignment="1">
      <alignment/>
    </xf>
    <xf numFmtId="0" fontId="5" fillId="0" borderId="11" xfId="0" applyFont="1" applyBorder="1" applyAlignment="1">
      <alignment/>
    </xf>
    <xf numFmtId="0" fontId="7" fillId="37" borderId="13" xfId="0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0" fillId="35" borderId="13" xfId="0" applyFont="1" applyFill="1" applyBorder="1" applyAlignment="1" applyProtection="1">
      <alignment/>
      <protection/>
    </xf>
    <xf numFmtId="0" fontId="0" fillId="35" borderId="13" xfId="0" applyFont="1" applyFill="1" applyBorder="1" applyAlignment="1">
      <alignment/>
    </xf>
    <xf numFmtId="0" fontId="0" fillId="0" borderId="26" xfId="0" applyBorder="1" applyAlignment="1">
      <alignment/>
    </xf>
    <xf numFmtId="49" fontId="6" fillId="0" borderId="20" xfId="0" applyNumberFormat="1" applyFont="1" applyBorder="1" applyAlignment="1" applyProtection="1">
      <alignment/>
      <protection locked="0"/>
    </xf>
    <xf numFmtId="49" fontId="6" fillId="0" borderId="19" xfId="0" applyNumberFormat="1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/>
    </xf>
    <xf numFmtId="0" fontId="22" fillId="0" borderId="0" xfId="0" applyFont="1" applyAlignment="1">
      <alignment/>
    </xf>
    <xf numFmtId="165" fontId="6" fillId="40" borderId="16" xfId="0" applyNumberFormat="1" applyFont="1" applyFill="1" applyBorder="1" applyAlignment="1">
      <alignment/>
    </xf>
    <xf numFmtId="165" fontId="6" fillId="41" borderId="16" xfId="0" applyNumberFormat="1" applyFont="1" applyFill="1" applyBorder="1" applyAlignment="1">
      <alignment/>
    </xf>
    <xf numFmtId="2" fontId="6" fillId="42" borderId="13" xfId="0" applyNumberFormat="1" applyFont="1" applyFill="1" applyBorder="1" applyAlignment="1" applyProtection="1">
      <alignment/>
      <protection/>
    </xf>
    <xf numFmtId="1" fontId="7" fillId="34" borderId="13" xfId="0" applyNumberFormat="1" applyFont="1" applyFill="1" applyBorder="1" applyAlignment="1" applyProtection="1">
      <alignment horizontal="center"/>
      <protection locked="0"/>
    </xf>
    <xf numFmtId="1" fontId="58" fillId="34" borderId="13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2" fontId="7" fillId="0" borderId="13" xfId="0" applyNumberFormat="1" applyFont="1" applyBorder="1" applyAlignment="1">
      <alignment horizontal="center"/>
    </xf>
    <xf numFmtId="14" fontId="7" fillId="0" borderId="13" xfId="0" applyNumberFormat="1" applyFont="1" applyBorder="1" applyAlignment="1">
      <alignment horizontal="center"/>
    </xf>
    <xf numFmtId="0" fontId="58" fillId="0" borderId="13" xfId="0" applyFont="1" applyBorder="1" applyAlignment="1">
      <alignment/>
    </xf>
    <xf numFmtId="2" fontId="58" fillId="0" borderId="13" xfId="0" applyNumberFormat="1" applyFont="1" applyBorder="1" applyAlignment="1">
      <alignment horizontal="center"/>
    </xf>
    <xf numFmtId="14" fontId="58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4" fontId="0" fillId="0" borderId="33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7"/>
  <sheetViews>
    <sheetView tabSelected="1" view="pageBreakPreview" zoomScaleSheetLayoutView="100" zoomScalePageLayoutView="0" workbookViewId="0" topLeftCell="A4">
      <selection activeCell="B30" sqref="A30:B35"/>
    </sheetView>
  </sheetViews>
  <sheetFormatPr defaultColWidth="9.00390625" defaultRowHeight="12.75"/>
  <cols>
    <col min="1" max="1" width="6.25390625" style="0" customWidth="1"/>
    <col min="2" max="2" width="12.875" style="0" customWidth="1"/>
    <col min="3" max="3" width="18.875" style="0" customWidth="1"/>
    <col min="4" max="4" width="17.875" style="0" customWidth="1"/>
    <col min="5" max="5" width="20.875" style="0" customWidth="1"/>
    <col min="6" max="6" width="19.375" style="0" customWidth="1"/>
    <col min="7" max="7" width="6.375" style="0" customWidth="1"/>
  </cols>
  <sheetData>
    <row r="2" spans="2:6" ht="20.25">
      <c r="B2" s="103" t="s">
        <v>0</v>
      </c>
      <c r="C2" s="103"/>
      <c r="D2" s="103"/>
      <c r="E2" s="103"/>
      <c r="F2" s="103"/>
    </row>
    <row r="4" spans="2:6" ht="18">
      <c r="B4" s="104" t="s">
        <v>1</v>
      </c>
      <c r="C4" s="104"/>
      <c r="D4" s="104"/>
      <c r="E4" s="104"/>
      <c r="F4" s="104"/>
    </row>
    <row r="5" spans="2:6" ht="12.75">
      <c r="B5" s="105" t="s">
        <v>2</v>
      </c>
      <c r="C5" s="105"/>
      <c r="D5" s="105"/>
      <c r="E5" s="105"/>
      <c r="F5" s="105"/>
    </row>
    <row r="6" spans="2:6" ht="12.75">
      <c r="B6" s="1"/>
      <c r="C6" s="2"/>
      <c r="D6" s="2"/>
      <c r="E6" s="2"/>
      <c r="F6" s="3"/>
    </row>
    <row r="7" spans="2:6" ht="20.25">
      <c r="B7" s="106" t="s">
        <v>3</v>
      </c>
      <c r="C7" s="106"/>
      <c r="D7" s="106"/>
      <c r="E7" s="106"/>
      <c r="F7" s="106"/>
    </row>
    <row r="8" ht="12.75">
      <c r="B8" s="4"/>
    </row>
    <row r="9" spans="2:3" ht="15.75">
      <c r="B9" s="5" t="s">
        <v>4</v>
      </c>
      <c r="C9" s="97" t="s">
        <v>68</v>
      </c>
    </row>
    <row r="10" ht="12.75">
      <c r="B10" s="4"/>
    </row>
    <row r="11" spans="2:3" ht="15.75">
      <c r="B11" s="5" t="s">
        <v>5</v>
      </c>
      <c r="C11" s="6">
        <v>40970</v>
      </c>
    </row>
    <row r="12" ht="12.75">
      <c r="B12" s="4"/>
    </row>
    <row r="13" spans="2:5" ht="12.75">
      <c r="B13" t="s">
        <v>53</v>
      </c>
      <c r="D13" s="8" t="s">
        <v>69</v>
      </c>
      <c r="E13" s="9"/>
    </row>
    <row r="14" spans="2:4" ht="12.75">
      <c r="B14" s="4"/>
      <c r="C14" s="3"/>
      <c r="D14" s="10"/>
    </row>
    <row r="15" spans="2:5" ht="12.75">
      <c r="B15" s="7" t="s">
        <v>6</v>
      </c>
      <c r="C15" s="4" t="s">
        <v>7</v>
      </c>
      <c r="D15" s="12" t="s">
        <v>8</v>
      </c>
      <c r="E15" s="13"/>
    </row>
    <row r="16" ht="12.75">
      <c r="B16" s="4"/>
    </row>
    <row r="17" spans="2:5" ht="12.75">
      <c r="B17" s="4"/>
      <c r="C17" s="11"/>
      <c r="D17" s="12" t="s">
        <v>70</v>
      </c>
      <c r="E17" s="13"/>
    </row>
    <row r="18" ht="12.75">
      <c r="B18" s="4"/>
    </row>
    <row r="19" spans="2:5" ht="12.75">
      <c r="B19" s="4"/>
      <c r="C19" s="11"/>
      <c r="D19" s="90" t="s">
        <v>72</v>
      </c>
      <c r="E19" s="13"/>
    </row>
    <row r="20" ht="12.75">
      <c r="B20" s="4"/>
    </row>
    <row r="21" spans="2:5" ht="12.75">
      <c r="B21" s="4"/>
      <c r="C21" s="11"/>
      <c r="D21" s="13"/>
      <c r="E21" s="13"/>
    </row>
    <row r="22" ht="12.75">
      <c r="B22" s="4"/>
    </row>
    <row r="23" spans="1:6" ht="12.75">
      <c r="A23" s="14" t="s">
        <v>9</v>
      </c>
      <c r="B23" s="15" t="s">
        <v>10</v>
      </c>
      <c r="C23" s="16" t="s">
        <v>11</v>
      </c>
      <c r="D23" s="17" t="s">
        <v>54</v>
      </c>
      <c r="E23" s="16" t="s">
        <v>12</v>
      </c>
      <c r="F23" s="74" t="s">
        <v>13</v>
      </c>
    </row>
    <row r="24" spans="1:6" ht="15.75">
      <c r="A24" s="100">
        <v>9</v>
      </c>
      <c r="B24" s="101" t="str">
        <f>Kůň9_12!D2</f>
        <v>67/67</v>
      </c>
      <c r="C24" s="101" t="str">
        <f>Kůň9_12!C1</f>
        <v>Agnes - Z</v>
      </c>
      <c r="D24" s="102">
        <f>Kůň9_12!F1</f>
        <v>39587</v>
      </c>
      <c r="E24" s="101">
        <f>Kůň9_12!C16</f>
        <v>0</v>
      </c>
      <c r="F24" s="101">
        <f>Kůň9_12!F14</f>
        <v>8.41</v>
      </c>
    </row>
    <row r="25" spans="1:6" ht="15.75">
      <c r="A25" s="100">
        <v>10</v>
      </c>
      <c r="B25" s="101" t="str">
        <f>Kůň9_12!H2</f>
        <v>65/101</v>
      </c>
      <c r="C25" s="101" t="str">
        <f>Kůň9_12!G1</f>
        <v>Illinois</v>
      </c>
      <c r="D25" s="102">
        <f>Kůň9_12!J1</f>
        <v>39539</v>
      </c>
      <c r="E25" s="101">
        <f>Kůň9_12!G16</f>
        <v>0</v>
      </c>
      <c r="F25" s="101">
        <f>Kůň9_12!J14</f>
        <v>8.226666666666667</v>
      </c>
    </row>
    <row r="26" spans="1:6" ht="15.75">
      <c r="A26" s="100">
        <v>11</v>
      </c>
      <c r="B26" s="101" t="str">
        <f>Kůň9_12!L2</f>
        <v>65/102</v>
      </c>
      <c r="C26" s="101" t="str">
        <f>Kůň9_12!K1</f>
        <v>Ilusions Dream</v>
      </c>
      <c r="D26" s="102">
        <f>Kůň9_12!N1</f>
        <v>39480</v>
      </c>
      <c r="E26" s="101">
        <f>Kůň9_12!G16</f>
        <v>0</v>
      </c>
      <c r="F26" s="101">
        <f>Kůň9_12!N14</f>
        <v>8.116666666666665</v>
      </c>
    </row>
    <row r="27" spans="1:6" ht="15.75">
      <c r="A27" s="18">
        <v>3</v>
      </c>
      <c r="B27" s="98" t="str">
        <f>Kůň1_4!L2</f>
        <v>65/114</v>
      </c>
      <c r="C27" s="98" t="str">
        <f>Kůň1_4!K1</f>
        <v>Wulfenia</v>
      </c>
      <c r="D27" s="99">
        <f>Kůň1_4!N1</f>
        <v>39507</v>
      </c>
      <c r="E27" s="98">
        <f>Kůň1_4!K16</f>
        <v>0</v>
      </c>
      <c r="F27" s="98">
        <f>Kůň1_4!N14</f>
        <v>8.103333333333333</v>
      </c>
    </row>
    <row r="28" spans="1:6" ht="15.75">
      <c r="A28" s="18">
        <v>14</v>
      </c>
      <c r="B28" s="19" t="str">
        <f>Kůň13_16!H2</f>
        <v>65/109</v>
      </c>
      <c r="C28" s="19" t="str">
        <f>Kůň13_16!G1</f>
        <v>Al Pers</v>
      </c>
      <c r="D28" s="77">
        <f>Kůň13_16!J1</f>
        <v>39554</v>
      </c>
      <c r="E28" s="19">
        <f>Kůň13_16!G16</f>
        <v>0</v>
      </c>
      <c r="F28" s="19">
        <f>Kůň13_16!J14</f>
        <v>8.06</v>
      </c>
    </row>
    <row r="29" spans="1:6" ht="15.75">
      <c r="A29" s="18">
        <v>13</v>
      </c>
      <c r="B29" s="19" t="str">
        <f>Kůň13_16!D2</f>
        <v>66/479</v>
      </c>
      <c r="C29" s="19" t="str">
        <f>Kůň13_16!C1</f>
        <v>Vivicom</v>
      </c>
      <c r="D29" s="77">
        <f>Kůň13_16!F1</f>
        <v>39566</v>
      </c>
      <c r="E29" s="19">
        <f>Kůň13_16!C16</f>
        <v>0</v>
      </c>
      <c r="F29" s="19">
        <f>Kůň13_16!F14</f>
        <v>7.953333333333332</v>
      </c>
    </row>
    <row r="30" spans="1:6" ht="15.75">
      <c r="A30" s="18">
        <v>12</v>
      </c>
      <c r="B30" s="19" t="str">
        <f>Kůň9_12!P2</f>
        <v>73/717</v>
      </c>
      <c r="C30" s="19" t="str">
        <f>Kůň9_12!O1</f>
        <v>Alltera</v>
      </c>
      <c r="D30" s="77">
        <f>Kůň9_12!R1</f>
        <v>39584</v>
      </c>
      <c r="E30" s="19">
        <f>Kůň9_12!O16</f>
        <v>0</v>
      </c>
      <c r="F30" s="19">
        <f>Kůň9_12!R14</f>
        <v>7.94</v>
      </c>
    </row>
    <row r="31" spans="1:6" ht="15.75">
      <c r="A31" s="18">
        <v>2</v>
      </c>
      <c r="B31" s="98" t="str">
        <f>Kůň1_4!H2</f>
        <v>66/479</v>
      </c>
      <c r="C31" s="98" t="str">
        <f>Kůň1_4!G1</f>
        <v>Café</v>
      </c>
      <c r="D31" s="99">
        <f>Kůň1_4!J1</f>
        <v>39480</v>
      </c>
      <c r="E31" s="98">
        <f>Kůň1_4!G16</f>
        <v>0</v>
      </c>
      <c r="F31" s="98">
        <f>Kůň1_4!J14</f>
        <v>7.83</v>
      </c>
    </row>
    <row r="32" spans="1:6" ht="15.75">
      <c r="A32" s="18">
        <v>8</v>
      </c>
      <c r="B32" s="19" t="str">
        <f>Kůň5_8!P2</f>
        <v>65/111</v>
      </c>
      <c r="C32" s="19" t="str">
        <f>Kůň5_8!O1</f>
        <v>Al Grana</v>
      </c>
      <c r="D32" s="77">
        <f>Kůň5_8!R1</f>
        <v>39567</v>
      </c>
      <c r="E32" s="19">
        <f>Kůň5_8!O16</f>
        <v>0</v>
      </c>
      <c r="F32" s="19">
        <f>Kůň5_8!R14</f>
        <v>7.726666666666667</v>
      </c>
    </row>
    <row r="33" spans="1:6" ht="15.75">
      <c r="A33" s="18">
        <v>7</v>
      </c>
      <c r="B33" s="19" t="str">
        <f>Kůň5_8!L2</f>
        <v>67/864</v>
      </c>
      <c r="C33" s="19" t="str">
        <f>Kůň5_8!K1</f>
        <v>Aisha</v>
      </c>
      <c r="D33" s="77">
        <f>Kůň5_8!N1</f>
        <v>39557</v>
      </c>
      <c r="E33" s="19">
        <f>Kůň5_8!K16</f>
        <v>0</v>
      </c>
      <c r="F33" s="19">
        <f>Kůň5_8!N14</f>
        <v>7.4766666666666675</v>
      </c>
    </row>
    <row r="34" spans="1:6" ht="15.75">
      <c r="A34" s="18">
        <v>6</v>
      </c>
      <c r="B34" s="19" t="str">
        <f>Kůň5_8!H2</f>
        <v>67/894</v>
      </c>
      <c r="C34" s="19" t="str">
        <f>Kůň5_8!G1</f>
        <v>Rock n Rose</v>
      </c>
      <c r="D34" s="77">
        <f>Kůň5_8!J1</f>
        <v>39539</v>
      </c>
      <c r="E34" s="19">
        <f>Kůň5_8!G16</f>
        <v>0</v>
      </c>
      <c r="F34" s="19">
        <f>Kůň5_8!J14</f>
        <v>7.223333333333333</v>
      </c>
    </row>
    <row r="35" spans="1:6" ht="15.75">
      <c r="A35" s="18">
        <v>1</v>
      </c>
      <c r="B35" s="19" t="str">
        <f>Kůň1_4!D2</f>
        <v>17/826</v>
      </c>
      <c r="C35" s="19" t="str">
        <f>Kůň1_4!C1</f>
        <v>Limit</v>
      </c>
      <c r="D35" s="77">
        <f>Kůň1_4!F1</f>
        <v>39518</v>
      </c>
      <c r="E35" s="19">
        <f>Kůň1_4!C16</f>
        <v>0</v>
      </c>
      <c r="F35" s="19">
        <f>Kůň1_4!F14</f>
        <v>6.656666666666666</v>
      </c>
    </row>
    <row r="36" spans="1:6" ht="15.75">
      <c r="A36" s="18">
        <v>5</v>
      </c>
      <c r="B36" s="19" t="str">
        <f>Kůň5_8!D2</f>
        <v>53/344</v>
      </c>
      <c r="C36" s="19" t="str">
        <f>Kůň5_8!C1</f>
        <v>Bossanova B</v>
      </c>
      <c r="D36" s="77">
        <f>Kůň5_8!F1</f>
        <v>39543</v>
      </c>
      <c r="E36" s="19">
        <f>Kůň5_8!C16</f>
        <v>0</v>
      </c>
      <c r="F36" s="19">
        <f>Kůň5_8!F14</f>
        <v>6.36</v>
      </c>
    </row>
    <row r="37" spans="1:6" ht="15.75">
      <c r="A37" s="18">
        <v>4</v>
      </c>
      <c r="B37" s="98" t="str">
        <f>Kůň1_4!P2</f>
        <v>65/119</v>
      </c>
      <c r="C37" s="98" t="str">
        <f>Kůň1_4!O1</f>
        <v>Carcoolka</v>
      </c>
      <c r="D37" s="99">
        <f>Kůň1_4!R1</f>
        <v>39545</v>
      </c>
      <c r="E37" s="98">
        <f>Kůň1_4!O16</f>
        <v>0</v>
      </c>
      <c r="F37" s="98">
        <f>Kůň1_4!R14</f>
        <v>6.316666666666666</v>
      </c>
    </row>
    <row r="38" spans="1:6" ht="15.75">
      <c r="A38" s="18">
        <v>15</v>
      </c>
      <c r="B38" s="19">
        <f>Kůň13_16!L2</f>
        <v>0</v>
      </c>
      <c r="C38" s="19">
        <f>Kůň13_16!K1</f>
        <v>0</v>
      </c>
      <c r="D38" s="77">
        <f>Kůň13_16!N1</f>
        <v>0</v>
      </c>
      <c r="E38" s="19">
        <f>Kůň13_16!K16</f>
        <v>0</v>
      </c>
      <c r="F38" s="19">
        <f>Kůň13_16!N14</f>
        <v>0</v>
      </c>
    </row>
    <row r="39" spans="1:6" ht="15.75">
      <c r="A39" s="18">
        <v>16</v>
      </c>
      <c r="B39" s="19">
        <f>Kůň13_16!P2</f>
        <v>0</v>
      </c>
      <c r="C39" s="19">
        <f>Kůň13_16!O1</f>
        <v>0</v>
      </c>
      <c r="D39" s="77">
        <f>Kůň13_16!R1</f>
        <v>0</v>
      </c>
      <c r="E39" s="19">
        <f>Kůň13_16!O16</f>
        <v>0</v>
      </c>
      <c r="F39" s="19">
        <f>Kůň13_16!R14</f>
        <v>0</v>
      </c>
    </row>
    <row r="40" spans="1:6" ht="15.75">
      <c r="A40" s="18">
        <v>17</v>
      </c>
      <c r="B40" s="19">
        <f>Kůň17_20!D2</f>
        <v>0</v>
      </c>
      <c r="C40" s="19">
        <f>Kůň17_20!C1</f>
        <v>0</v>
      </c>
      <c r="D40" s="77">
        <f>Kůň17_20!F1</f>
        <v>0</v>
      </c>
      <c r="E40" s="19">
        <f>Kůň17_20!C16</f>
        <v>0</v>
      </c>
      <c r="F40" s="19">
        <f>Kůň17_20!F14</f>
        <v>0</v>
      </c>
    </row>
    <row r="41" spans="1:6" ht="15.75">
      <c r="A41" s="18">
        <v>18</v>
      </c>
      <c r="B41" s="19">
        <f>Kůň17_20!H2</f>
        <v>0</v>
      </c>
      <c r="C41" s="19">
        <f>Kůň17_20!G1</f>
        <v>0</v>
      </c>
      <c r="D41" s="77">
        <f>Kůň17_20!J1</f>
        <v>0</v>
      </c>
      <c r="E41" s="19">
        <f>Kůň17_20!G16</f>
        <v>0</v>
      </c>
      <c r="F41" s="19">
        <f>Kůň17_20!J14</f>
        <v>0</v>
      </c>
    </row>
    <row r="42" spans="1:6" ht="15.75">
      <c r="A42" s="18">
        <v>19</v>
      </c>
      <c r="B42" s="19">
        <f>Kůň17_20!L2</f>
        <v>0</v>
      </c>
      <c r="C42" s="19">
        <f>Kůň17_20!K1</f>
        <v>0</v>
      </c>
      <c r="D42" s="77">
        <f>Kůň17_20!N1</f>
        <v>0</v>
      </c>
      <c r="E42" s="19">
        <f>Kůň17_20!K16</f>
        <v>0</v>
      </c>
      <c r="F42" s="19">
        <f>Kůň17_20!N14</f>
        <v>0</v>
      </c>
    </row>
    <row r="43" spans="1:6" ht="15.75">
      <c r="A43" s="18">
        <v>20</v>
      </c>
      <c r="B43" s="19">
        <f>Kůň17_20!P2</f>
        <v>0</v>
      </c>
      <c r="C43" s="19">
        <f>Kůň17_20!O1</f>
        <v>0</v>
      </c>
      <c r="D43" s="77">
        <f>Kůň17_20!R1</f>
        <v>0</v>
      </c>
      <c r="E43" s="19">
        <f>Kůň17_20!O16</f>
        <v>0</v>
      </c>
      <c r="F43" s="19">
        <f>Kůň17_20!R14</f>
        <v>0</v>
      </c>
    </row>
    <row r="44" spans="2:6" ht="15.75">
      <c r="B44" s="20"/>
      <c r="C44" s="20"/>
      <c r="D44" s="21"/>
      <c r="E44" s="22"/>
      <c r="F44" s="22"/>
    </row>
    <row r="45" spans="2:6" ht="12.75">
      <c r="B45" s="23" t="s">
        <v>14</v>
      </c>
      <c r="C45" s="10"/>
      <c r="D45" s="10"/>
      <c r="E45" s="10"/>
      <c r="F45" s="10"/>
    </row>
    <row r="47" ht="12.75">
      <c r="B47" s="91" t="s">
        <v>66</v>
      </c>
    </row>
  </sheetData>
  <sheetProtection/>
  <mergeCells count="4">
    <mergeCell ref="B2:F2"/>
    <mergeCell ref="B4:F4"/>
    <mergeCell ref="B5:F5"/>
    <mergeCell ref="B7:F7"/>
  </mergeCells>
  <printOptions/>
  <pageMargins left="0.7480314960629921" right="0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view="pageBreakPreview" zoomScaleSheetLayoutView="100" zoomScalePageLayoutView="0" workbookViewId="0" topLeftCell="A1">
      <selection activeCell="Q3" sqref="Q3"/>
    </sheetView>
  </sheetViews>
  <sheetFormatPr defaultColWidth="9.00390625" defaultRowHeight="12.75"/>
  <cols>
    <col min="1" max="1" width="3.625" style="0" customWidth="1"/>
    <col min="2" max="2" width="26.00390625" style="0" customWidth="1"/>
    <col min="3" max="5" width="5.375" style="0" customWidth="1"/>
    <col min="6" max="6" width="7.625" style="0" customWidth="1"/>
    <col min="7" max="9" width="5.375" style="0" customWidth="1"/>
    <col min="10" max="10" width="7.875" style="0" bestFit="1" customWidth="1"/>
    <col min="11" max="13" width="5.375" style="0" customWidth="1"/>
    <col min="14" max="14" width="7.875" style="0" bestFit="1" customWidth="1"/>
    <col min="15" max="17" width="5.375" style="0" customWidth="1"/>
    <col min="18" max="18" width="7.875" style="0" bestFit="1" customWidth="1"/>
  </cols>
  <sheetData>
    <row r="1" spans="3:18" ht="30.75" customHeight="1">
      <c r="C1" s="107" t="s">
        <v>73</v>
      </c>
      <c r="D1" s="108"/>
      <c r="E1" s="109"/>
      <c r="F1" s="75">
        <v>39518</v>
      </c>
      <c r="G1" s="107" t="s">
        <v>74</v>
      </c>
      <c r="H1" s="108"/>
      <c r="I1" s="109"/>
      <c r="J1" s="75">
        <v>39480</v>
      </c>
      <c r="K1" s="107" t="s">
        <v>75</v>
      </c>
      <c r="L1" s="108"/>
      <c r="M1" s="110"/>
      <c r="N1" s="75">
        <v>39507</v>
      </c>
      <c r="O1" s="107" t="s">
        <v>76</v>
      </c>
      <c r="P1" s="108"/>
      <c r="Q1" s="110"/>
      <c r="R1" s="75">
        <v>39545</v>
      </c>
    </row>
    <row r="2" spans="1:18" s="26" customFormat="1" ht="36" customHeight="1">
      <c r="A2" s="24" t="s">
        <v>15</v>
      </c>
      <c r="B2" s="25" t="s">
        <v>16</v>
      </c>
      <c r="C2" s="72" t="s">
        <v>17</v>
      </c>
      <c r="D2" s="111" t="s">
        <v>87</v>
      </c>
      <c r="E2" s="112"/>
      <c r="F2" s="87"/>
      <c r="G2" s="73" t="s">
        <v>18</v>
      </c>
      <c r="H2" s="111" t="s">
        <v>88</v>
      </c>
      <c r="I2" s="119"/>
      <c r="J2" s="87"/>
      <c r="K2" s="73" t="s">
        <v>19</v>
      </c>
      <c r="L2" s="111" t="s">
        <v>89</v>
      </c>
      <c r="M2" s="119"/>
      <c r="N2" s="87"/>
      <c r="O2" s="73" t="s">
        <v>20</v>
      </c>
      <c r="P2" s="111" t="s">
        <v>90</v>
      </c>
      <c r="Q2" s="119"/>
      <c r="R2" s="88"/>
    </row>
    <row r="3" spans="1:18" s="31" customFormat="1" ht="37.5" customHeight="1">
      <c r="A3" s="27"/>
      <c r="B3" s="28" t="s">
        <v>21</v>
      </c>
      <c r="C3" s="29">
        <v>1</v>
      </c>
      <c r="D3" s="29">
        <v>2</v>
      </c>
      <c r="E3" s="29">
        <v>3</v>
      </c>
      <c r="F3" s="30"/>
      <c r="G3" s="29">
        <v>1</v>
      </c>
      <c r="H3" s="29">
        <v>2</v>
      </c>
      <c r="I3" s="29">
        <v>3</v>
      </c>
      <c r="J3" s="30"/>
      <c r="K3" s="29">
        <v>1</v>
      </c>
      <c r="L3" s="29">
        <v>2</v>
      </c>
      <c r="M3" s="29">
        <v>3</v>
      </c>
      <c r="N3" s="30"/>
      <c r="O3" s="29">
        <v>1</v>
      </c>
      <c r="P3" s="29">
        <v>2</v>
      </c>
      <c r="Q3" s="29">
        <v>3</v>
      </c>
      <c r="R3" s="66"/>
    </row>
    <row r="4" spans="1:18" s="31" customFormat="1" ht="18">
      <c r="A4" s="32" t="s">
        <v>22</v>
      </c>
      <c r="B4" s="33" t="s">
        <v>23</v>
      </c>
      <c r="C4" s="67">
        <v>6.6</v>
      </c>
      <c r="D4" s="67">
        <v>7</v>
      </c>
      <c r="E4" s="67">
        <v>7</v>
      </c>
      <c r="F4" s="34">
        <f>SUM(C4+D4+E4)/3</f>
        <v>6.866666666666667</v>
      </c>
      <c r="G4" s="67">
        <v>7.5</v>
      </c>
      <c r="H4" s="67">
        <v>7.5</v>
      </c>
      <c r="I4" s="67">
        <v>7.5</v>
      </c>
      <c r="J4" s="34">
        <f>SUM(G4+H4+I4)/3</f>
        <v>7.5</v>
      </c>
      <c r="K4" s="67">
        <v>8.5</v>
      </c>
      <c r="L4" s="67">
        <v>9</v>
      </c>
      <c r="M4" s="67">
        <v>8.5</v>
      </c>
      <c r="N4" s="34">
        <f>SUM(K4+L4+M4)/3</f>
        <v>8.666666666666666</v>
      </c>
      <c r="O4" s="67">
        <v>7.5</v>
      </c>
      <c r="P4" s="67">
        <v>7.5</v>
      </c>
      <c r="Q4" s="67">
        <v>7.5</v>
      </c>
      <c r="R4" s="59">
        <f>SUM(O4+P4+Q4)/3</f>
        <v>7.5</v>
      </c>
    </row>
    <row r="5" spans="1:18" s="31" customFormat="1" ht="18">
      <c r="A5" s="35" t="s">
        <v>24</v>
      </c>
      <c r="B5" s="36" t="s">
        <v>25</v>
      </c>
      <c r="C5" s="68">
        <v>6</v>
      </c>
      <c r="D5" s="68">
        <v>6.5</v>
      </c>
      <c r="E5" s="68">
        <v>6</v>
      </c>
      <c r="F5" s="34">
        <f>SUM(C5+D5+E5)/3</f>
        <v>6.166666666666667</v>
      </c>
      <c r="G5" s="68">
        <v>8.5</v>
      </c>
      <c r="H5" s="68">
        <v>8.5</v>
      </c>
      <c r="I5" s="68">
        <v>8.5</v>
      </c>
      <c r="J5" s="34">
        <f>SUM(G5+H5+I5)/3</f>
        <v>8.5</v>
      </c>
      <c r="K5" s="68">
        <v>8</v>
      </c>
      <c r="L5" s="68">
        <v>8</v>
      </c>
      <c r="M5" s="68">
        <v>8</v>
      </c>
      <c r="N5" s="34">
        <f>SUM(K5+L5+M5)/3</f>
        <v>8</v>
      </c>
      <c r="O5" s="68">
        <v>7.5</v>
      </c>
      <c r="P5" s="68">
        <v>8</v>
      </c>
      <c r="Q5" s="68">
        <v>8</v>
      </c>
      <c r="R5" s="59">
        <f>SUM(O5+P5+Q5)/3</f>
        <v>7.833333333333333</v>
      </c>
    </row>
    <row r="6" spans="1:18" s="31" customFormat="1" ht="18">
      <c r="A6" s="37"/>
      <c r="B6" s="57" t="s">
        <v>26</v>
      </c>
      <c r="C6" s="58">
        <f>SUM((C4+C5)/2*0.4)</f>
        <v>2.52</v>
      </c>
      <c r="D6" s="58">
        <f>SUM((D4+D5)/2*0.4)</f>
        <v>2.7</v>
      </c>
      <c r="E6" s="58">
        <f>SUM((E4+E5)/2*0.4)</f>
        <v>2.6</v>
      </c>
      <c r="F6" s="59">
        <f>SUM(C6+D6+E6)/3</f>
        <v>2.606666666666667</v>
      </c>
      <c r="G6" s="58">
        <f>SUM((G4+G5)/2*0.4)</f>
        <v>3.2</v>
      </c>
      <c r="H6" s="58">
        <f>SUM((H4+H5)/2*0.4)</f>
        <v>3.2</v>
      </c>
      <c r="I6" s="58">
        <f>SUM((I4+I5)/2*0.4)</f>
        <v>3.2</v>
      </c>
      <c r="J6" s="59">
        <f>SUM(G6+H6+I6)/3</f>
        <v>3.2000000000000006</v>
      </c>
      <c r="K6" s="58">
        <f>SUM((K4+K5)/2*0.4)</f>
        <v>3.3000000000000003</v>
      </c>
      <c r="L6" s="58">
        <f>SUM((L4+L5)/2*0.4)</f>
        <v>3.4000000000000004</v>
      </c>
      <c r="M6" s="58">
        <f>SUM((M4+M5)/2*0.4)</f>
        <v>3.3000000000000003</v>
      </c>
      <c r="N6" s="59">
        <f>SUM(K6+L6+M6)/3</f>
        <v>3.333333333333334</v>
      </c>
      <c r="O6" s="58">
        <f>SUM((O4+O5)/2*0.4)</f>
        <v>3</v>
      </c>
      <c r="P6" s="58">
        <f>SUM((P4+P5)/2*0.4)</f>
        <v>3.1</v>
      </c>
      <c r="Q6" s="58">
        <f>SUM((Q4+Q5)/2*0.4)</f>
        <v>3.1</v>
      </c>
      <c r="R6" s="59">
        <f>SUM(O6+P6+Q6)/3</f>
        <v>3.0666666666666664</v>
      </c>
    </row>
    <row r="7" spans="1:18" s="31" customFormat="1" ht="18">
      <c r="A7" s="40" t="s">
        <v>27</v>
      </c>
      <c r="B7" s="41" t="s">
        <v>28</v>
      </c>
      <c r="C7" s="69">
        <v>6.5</v>
      </c>
      <c r="D7" s="69">
        <v>6.5</v>
      </c>
      <c r="E7" s="69">
        <v>7</v>
      </c>
      <c r="F7" s="92">
        <f>SUM(C7+D7+E7)/3-C15</f>
        <v>6.666666666666667</v>
      </c>
      <c r="G7" s="69">
        <v>7.5</v>
      </c>
      <c r="H7" s="69">
        <v>8</v>
      </c>
      <c r="I7" s="69">
        <v>8</v>
      </c>
      <c r="J7" s="92">
        <f>SUM(G7+H7+I7)/3-G15</f>
        <v>7.833333333333333</v>
      </c>
      <c r="K7" s="69">
        <v>8</v>
      </c>
      <c r="L7" s="69">
        <v>7</v>
      </c>
      <c r="M7" s="69">
        <v>8</v>
      </c>
      <c r="N7" s="92">
        <f>SUM(K7+L7+M7)/3-K15</f>
        <v>7.666666666666667</v>
      </c>
      <c r="O7" s="69">
        <v>7</v>
      </c>
      <c r="P7" s="69">
        <v>6.5</v>
      </c>
      <c r="Q7" s="69">
        <v>7</v>
      </c>
      <c r="R7" s="92">
        <f>SUM(O7+P7+Q7)/3-O15</f>
        <v>6.833333333333333</v>
      </c>
    </row>
    <row r="8" spans="1:18" s="31" customFormat="1" ht="18">
      <c r="A8" s="42"/>
      <c r="B8" s="43" t="s">
        <v>29</v>
      </c>
      <c r="C8" s="44">
        <f>SUM(C7*0.2)</f>
        <v>1.3</v>
      </c>
      <c r="D8" s="44">
        <v>1.3</v>
      </c>
      <c r="E8" s="44">
        <f>SUM(E7*0.2)</f>
        <v>1.4000000000000001</v>
      </c>
      <c r="F8" s="93">
        <f>SUM(F7)*0.2</f>
        <v>1.3333333333333335</v>
      </c>
      <c r="G8" s="44">
        <f>SUM(G7*0.2)</f>
        <v>1.5</v>
      </c>
      <c r="H8" s="44">
        <f>SUM(H7*0.2)</f>
        <v>1.6</v>
      </c>
      <c r="I8" s="44">
        <f>SUM(I7*0.2)</f>
        <v>1.6</v>
      </c>
      <c r="J8" s="93">
        <f>SUM(J7)*0.2</f>
        <v>1.5666666666666667</v>
      </c>
      <c r="K8" s="44">
        <f>SUM(K7*0.2)</f>
        <v>1.6</v>
      </c>
      <c r="L8" s="44">
        <f>SUM(L7*0.2)</f>
        <v>1.4000000000000001</v>
      </c>
      <c r="M8" s="44">
        <f>SUM(M7*0.2)</f>
        <v>1.6</v>
      </c>
      <c r="N8" s="93">
        <f>SUM(N7)*0.2</f>
        <v>1.5333333333333334</v>
      </c>
      <c r="O8" s="44">
        <f>SUM(O7*0.2)</f>
        <v>1.4000000000000001</v>
      </c>
      <c r="P8" s="44">
        <f>SUM(P7*0.2)</f>
        <v>1.3</v>
      </c>
      <c r="Q8" s="44">
        <f>SUM(Q7*0.2)</f>
        <v>1.4000000000000001</v>
      </c>
      <c r="R8" s="93">
        <f>SUM(R7)*0.2</f>
        <v>1.3666666666666667</v>
      </c>
    </row>
    <row r="9" spans="1:18" s="31" customFormat="1" ht="18">
      <c r="A9" s="35" t="s">
        <v>30</v>
      </c>
      <c r="B9" s="45" t="s">
        <v>31</v>
      </c>
      <c r="C9" s="70">
        <v>6.5</v>
      </c>
      <c r="D9" s="70">
        <v>6.5</v>
      </c>
      <c r="E9" s="70">
        <v>7</v>
      </c>
      <c r="F9" s="92">
        <f>SUM(C9+D9+E9)/3-D15</f>
        <v>6.666666666666667</v>
      </c>
      <c r="G9" s="70">
        <v>8</v>
      </c>
      <c r="H9" s="70">
        <v>8</v>
      </c>
      <c r="I9" s="70">
        <v>8</v>
      </c>
      <c r="J9" s="92">
        <f>SUM(G9+H9+I9)/3-H15</f>
        <v>8</v>
      </c>
      <c r="K9" s="70">
        <v>8.5</v>
      </c>
      <c r="L9" s="70">
        <v>8.5</v>
      </c>
      <c r="M9" s="70">
        <v>8</v>
      </c>
      <c r="N9" s="92">
        <f>SUM(K9+L9+M9)/3-L15</f>
        <v>8.333333333333334</v>
      </c>
      <c r="O9" s="70">
        <v>8</v>
      </c>
      <c r="P9" s="70">
        <v>6</v>
      </c>
      <c r="Q9" s="70">
        <v>7.5</v>
      </c>
      <c r="R9" s="92">
        <f>SUM(O9+P9+Q9)/3-P15</f>
        <v>5.166666666666667</v>
      </c>
    </row>
    <row r="10" spans="1:18" s="31" customFormat="1" ht="18">
      <c r="A10" s="35"/>
      <c r="B10" s="43" t="s">
        <v>32</v>
      </c>
      <c r="C10" s="44">
        <f>SUM(C9*0.3)</f>
        <v>1.95</v>
      </c>
      <c r="D10" s="44">
        <f>SUM(D9*0.3)</f>
        <v>1.95</v>
      </c>
      <c r="E10" s="44">
        <f>SUM(E9*0.3)</f>
        <v>2.1</v>
      </c>
      <c r="F10" s="93">
        <f>SUM(F9)*0.3</f>
        <v>2</v>
      </c>
      <c r="G10" s="44">
        <f>SUM(G9*0.3)</f>
        <v>2.4</v>
      </c>
      <c r="H10" s="44">
        <f>SUM(H9*0.3)</f>
        <v>2.4</v>
      </c>
      <c r="I10" s="44">
        <f>SUM(I9*0.3)</f>
        <v>2.4</v>
      </c>
      <c r="J10" s="93">
        <f>SUM(J9)*0.3</f>
        <v>2.4</v>
      </c>
      <c r="K10" s="44">
        <f>SUM(K9*0.3)</f>
        <v>2.55</v>
      </c>
      <c r="L10" s="44">
        <f>SUM(L9*0.3)</f>
        <v>2.55</v>
      </c>
      <c r="M10" s="44">
        <f>SUM(M9*0.3)</f>
        <v>2.4</v>
      </c>
      <c r="N10" s="93">
        <f>SUM(N9)*0.3</f>
        <v>2.5</v>
      </c>
      <c r="O10" s="44">
        <f>SUM(O9*0.3)</f>
        <v>2.4</v>
      </c>
      <c r="P10" s="44">
        <f>SUM(P9*0.3)</f>
        <v>1.7999999999999998</v>
      </c>
      <c r="Q10" s="44">
        <f>SUM(Q9*0.3)</f>
        <v>2.25</v>
      </c>
      <c r="R10" s="93">
        <f>SUM(R9)*0.3</f>
        <v>1.55</v>
      </c>
    </row>
    <row r="11" spans="1:18" s="31" customFormat="1" ht="18">
      <c r="A11" s="35" t="s">
        <v>33</v>
      </c>
      <c r="B11" s="45" t="s">
        <v>34</v>
      </c>
      <c r="C11" s="70">
        <v>7</v>
      </c>
      <c r="D11" s="70">
        <v>6.5</v>
      </c>
      <c r="E11" s="70">
        <v>7</v>
      </c>
      <c r="F11" s="92">
        <f>SUM(C11+D11+E11)/3-E15</f>
        <v>6.833333333333333</v>
      </c>
      <c r="G11" s="70">
        <v>7</v>
      </c>
      <c r="H11" s="70">
        <v>7.5</v>
      </c>
      <c r="I11" s="70">
        <v>8</v>
      </c>
      <c r="J11" s="92">
        <f>SUM(G11+H11+I11)/3-I15</f>
        <v>7.5</v>
      </c>
      <c r="K11" s="70">
        <v>8</v>
      </c>
      <c r="L11" s="70">
        <v>7.5</v>
      </c>
      <c r="M11" s="70">
        <v>8</v>
      </c>
      <c r="N11" s="92">
        <f>SUM(K11+L11+M11)/3-M15</f>
        <v>7.833333333333333</v>
      </c>
      <c r="O11" s="70">
        <v>7.5</v>
      </c>
      <c r="P11" s="70">
        <v>6</v>
      </c>
      <c r="Q11" s="70">
        <v>7.5</v>
      </c>
      <c r="R11" s="92">
        <f>SUM(O11+P11+Q11)/3-Q15</f>
        <v>5</v>
      </c>
    </row>
    <row r="12" spans="1:18" s="31" customFormat="1" ht="18">
      <c r="A12" s="46"/>
      <c r="B12" s="60" t="s">
        <v>35</v>
      </c>
      <c r="C12" s="61">
        <f>SUM(C11*0.5)</f>
        <v>3.5</v>
      </c>
      <c r="D12" s="61">
        <f>SUM(D11*0.5)</f>
        <v>3.25</v>
      </c>
      <c r="E12" s="61">
        <f>SUM(E11*0.5)</f>
        <v>3.5</v>
      </c>
      <c r="F12" s="93">
        <f>SUM(F11)*0.5</f>
        <v>3.4166666666666665</v>
      </c>
      <c r="G12" s="61">
        <f>SUM(G11*0.5)</f>
        <v>3.5</v>
      </c>
      <c r="H12" s="61">
        <f>SUM(H11*0.5)</f>
        <v>3.75</v>
      </c>
      <c r="I12" s="61">
        <f>SUM(I11*0.5)</f>
        <v>4</v>
      </c>
      <c r="J12" s="93">
        <f>SUM(J11)*0.5</f>
        <v>3.75</v>
      </c>
      <c r="K12" s="61">
        <f>SUM(K11*0.5)</f>
        <v>4</v>
      </c>
      <c r="L12" s="61">
        <f>SUM(L11*0.5)</f>
        <v>3.75</v>
      </c>
      <c r="M12" s="61">
        <f>SUM(M11*0.5)</f>
        <v>4</v>
      </c>
      <c r="N12" s="93">
        <f>SUM(N11)*0.5</f>
        <v>3.9166666666666665</v>
      </c>
      <c r="O12" s="61">
        <f>SUM(O11*0.5)</f>
        <v>3.75</v>
      </c>
      <c r="P12" s="61">
        <f>SUM(P11*0.5)</f>
        <v>3</v>
      </c>
      <c r="Q12" s="61">
        <f>SUM(Q11*0.5)</f>
        <v>3.75</v>
      </c>
      <c r="R12" s="93">
        <f>SUM(R11)*0.5</f>
        <v>2.5</v>
      </c>
    </row>
    <row r="13" spans="1:18" s="31" customFormat="1" ht="18">
      <c r="A13" s="37"/>
      <c r="B13" s="62" t="s">
        <v>36</v>
      </c>
      <c r="C13" s="61">
        <f aca="true" t="shared" si="0" ref="C13:R13">SUM(C8+C10+C12)*0.6</f>
        <v>4.05</v>
      </c>
      <c r="D13" s="61">
        <f t="shared" si="0"/>
        <v>3.9</v>
      </c>
      <c r="E13" s="61">
        <f t="shared" si="0"/>
        <v>4.2</v>
      </c>
      <c r="F13" s="94">
        <f t="shared" si="0"/>
        <v>4.05</v>
      </c>
      <c r="G13" s="61">
        <f t="shared" si="0"/>
        <v>4.44</v>
      </c>
      <c r="H13" s="61">
        <f t="shared" si="0"/>
        <v>4.6499999999999995</v>
      </c>
      <c r="I13" s="61">
        <f t="shared" si="0"/>
        <v>4.8</v>
      </c>
      <c r="J13" s="94">
        <f t="shared" si="0"/>
        <v>4.63</v>
      </c>
      <c r="K13" s="61">
        <f t="shared" si="0"/>
        <v>4.89</v>
      </c>
      <c r="L13" s="61">
        <f t="shared" si="0"/>
        <v>4.62</v>
      </c>
      <c r="M13" s="61">
        <f t="shared" si="0"/>
        <v>4.8</v>
      </c>
      <c r="N13" s="94">
        <f t="shared" si="0"/>
        <v>4.77</v>
      </c>
      <c r="O13" s="61">
        <f t="shared" si="0"/>
        <v>4.529999999999999</v>
      </c>
      <c r="P13" s="61">
        <f t="shared" si="0"/>
        <v>3.6599999999999997</v>
      </c>
      <c r="Q13" s="61">
        <f t="shared" si="0"/>
        <v>4.44</v>
      </c>
      <c r="R13" s="94">
        <f t="shared" si="0"/>
        <v>3.25</v>
      </c>
    </row>
    <row r="14" spans="1:18" s="31" customFormat="1" ht="20.25">
      <c r="A14" s="48"/>
      <c r="B14" s="63" t="s">
        <v>13</v>
      </c>
      <c r="C14" s="64">
        <f aca="true" t="shared" si="1" ref="C14:Q14">SUM(C6+C13)</f>
        <v>6.57</v>
      </c>
      <c r="D14" s="64">
        <f t="shared" si="1"/>
        <v>6.6</v>
      </c>
      <c r="E14" s="64">
        <f t="shared" si="1"/>
        <v>6.800000000000001</v>
      </c>
      <c r="F14" s="65">
        <f>SUM(F6+F13)</f>
        <v>6.656666666666666</v>
      </c>
      <c r="G14" s="64">
        <f t="shared" si="1"/>
        <v>7.640000000000001</v>
      </c>
      <c r="H14" s="64">
        <f t="shared" si="1"/>
        <v>7.85</v>
      </c>
      <c r="I14" s="64">
        <f t="shared" si="1"/>
        <v>8</v>
      </c>
      <c r="J14" s="65">
        <f>SUM(J6+J13)</f>
        <v>7.83</v>
      </c>
      <c r="K14" s="64">
        <f t="shared" si="1"/>
        <v>8.19</v>
      </c>
      <c r="L14" s="64">
        <f t="shared" si="1"/>
        <v>8.02</v>
      </c>
      <c r="M14" s="64">
        <f t="shared" si="1"/>
        <v>8.1</v>
      </c>
      <c r="N14" s="65">
        <f>SUM(N6+N13)</f>
        <v>8.103333333333333</v>
      </c>
      <c r="O14" s="64">
        <f t="shared" si="1"/>
        <v>7.529999999999999</v>
      </c>
      <c r="P14" s="64">
        <f t="shared" si="1"/>
        <v>6.76</v>
      </c>
      <c r="Q14" s="64">
        <f t="shared" si="1"/>
        <v>7.540000000000001</v>
      </c>
      <c r="R14" s="65">
        <f>SUM(R6+R13)</f>
        <v>6.316666666666666</v>
      </c>
    </row>
    <row r="15" spans="1:18" s="54" customFormat="1" ht="23.25">
      <c r="A15" s="51"/>
      <c r="B15" s="52" t="s">
        <v>67</v>
      </c>
      <c r="C15" s="95">
        <v>0</v>
      </c>
      <c r="D15" s="95">
        <v>0</v>
      </c>
      <c r="E15" s="95">
        <v>0</v>
      </c>
      <c r="F15" s="96">
        <v>0</v>
      </c>
      <c r="G15" s="95">
        <v>0</v>
      </c>
      <c r="H15" s="95">
        <v>0</v>
      </c>
      <c r="I15" s="95">
        <v>0</v>
      </c>
      <c r="J15" s="96">
        <v>0</v>
      </c>
      <c r="K15" s="95">
        <v>0</v>
      </c>
      <c r="L15" s="95">
        <v>0</v>
      </c>
      <c r="M15" s="95">
        <v>0</v>
      </c>
      <c r="N15" s="96">
        <v>0</v>
      </c>
      <c r="O15" s="95">
        <v>0</v>
      </c>
      <c r="P15" s="95">
        <v>2</v>
      </c>
      <c r="Q15" s="95">
        <v>2</v>
      </c>
      <c r="R15" s="96">
        <v>0</v>
      </c>
    </row>
    <row r="16" spans="2:17" ht="12.75">
      <c r="B16" s="76" t="s">
        <v>55</v>
      </c>
      <c r="C16" s="113"/>
      <c r="D16" s="114"/>
      <c r="E16" s="115"/>
      <c r="G16" s="113"/>
      <c r="H16" s="114"/>
      <c r="I16" s="115"/>
      <c r="K16" s="113"/>
      <c r="L16" s="114"/>
      <c r="M16" s="115"/>
      <c r="O16" s="113"/>
      <c r="P16" s="114"/>
      <c r="Q16" s="115"/>
    </row>
    <row r="17" spans="3:17" ht="12.75">
      <c r="C17" s="116"/>
      <c r="D17" s="117"/>
      <c r="E17" s="118"/>
      <c r="G17" s="116"/>
      <c r="H17" s="117"/>
      <c r="I17" s="118"/>
      <c r="K17" s="116"/>
      <c r="L17" s="117"/>
      <c r="M17" s="118"/>
      <c r="O17" s="116"/>
      <c r="P17" s="117"/>
      <c r="Q17" s="118"/>
    </row>
    <row r="18" spans="2:18" ht="12.75"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</row>
    <row r="19" spans="2:18" ht="12.75"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spans="3:18" ht="12.75"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</row>
    <row r="21" spans="3:18" ht="12.75"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</row>
    <row r="22" spans="3:18" ht="12.75"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</row>
    <row r="23" spans="3:18" ht="12.75"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</row>
    <row r="24" spans="3:18" ht="12.75"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</row>
    <row r="25" spans="3:18" ht="12.75"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</row>
    <row r="26" spans="3:18" ht="12.75"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</row>
    <row r="27" spans="3:18" ht="12.75"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</row>
    <row r="28" spans="3:18" ht="12.75"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</row>
  </sheetData>
  <sheetProtection/>
  <mergeCells count="12">
    <mergeCell ref="O16:Q17"/>
    <mergeCell ref="O1:Q1"/>
    <mergeCell ref="H2:I2"/>
    <mergeCell ref="L2:M2"/>
    <mergeCell ref="P2:Q2"/>
    <mergeCell ref="C1:E1"/>
    <mergeCell ref="G1:I1"/>
    <mergeCell ref="K1:M1"/>
    <mergeCell ref="D2:E2"/>
    <mergeCell ref="C16:E17"/>
    <mergeCell ref="G16:I17"/>
    <mergeCell ref="K16:M17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25"/>
  <sheetViews>
    <sheetView zoomScalePageLayoutView="0" workbookViewId="0" topLeftCell="A4">
      <selection activeCell="M4" sqref="M4"/>
    </sheetView>
  </sheetViews>
  <sheetFormatPr defaultColWidth="9.00390625" defaultRowHeight="12.75"/>
  <cols>
    <col min="1" max="1" width="21.75390625" style="0" customWidth="1"/>
    <col min="2" max="17" width="7.625" style="0" customWidth="1"/>
  </cols>
  <sheetData>
    <row r="3" spans="1:14" ht="20.25">
      <c r="A3" s="81" t="s">
        <v>56</v>
      </c>
      <c r="F3" t="s">
        <v>57</v>
      </c>
      <c r="H3" t="s">
        <v>68</v>
      </c>
      <c r="M3" s="122">
        <v>40970</v>
      </c>
      <c r="N3" s="122"/>
    </row>
    <row r="4" spans="1:17" ht="15" customHeight="1">
      <c r="A4" s="120" t="s">
        <v>16</v>
      </c>
      <c r="B4" s="78">
        <v>1</v>
      </c>
      <c r="C4" s="79">
        <v>2</v>
      </c>
      <c r="D4" s="79">
        <v>3</v>
      </c>
      <c r="E4" s="79">
        <v>4</v>
      </c>
      <c r="F4" s="79">
        <v>5</v>
      </c>
      <c r="G4" s="79">
        <v>6</v>
      </c>
      <c r="H4" s="79">
        <v>7</v>
      </c>
      <c r="I4" s="79">
        <v>8</v>
      </c>
      <c r="J4" s="79">
        <v>9</v>
      </c>
      <c r="K4" s="79">
        <v>10</v>
      </c>
      <c r="L4" s="79">
        <v>11</v>
      </c>
      <c r="M4" s="79">
        <v>12</v>
      </c>
      <c r="N4" s="79">
        <v>13</v>
      </c>
      <c r="O4" s="79">
        <v>14</v>
      </c>
      <c r="P4" s="79">
        <v>15</v>
      </c>
      <c r="Q4" s="79">
        <v>16</v>
      </c>
    </row>
    <row r="5" spans="1:17" ht="23.25" customHeight="1" thickBot="1">
      <c r="A5" s="121"/>
      <c r="B5" s="86" t="s">
        <v>73</v>
      </c>
      <c r="C5" s="80" t="s">
        <v>74</v>
      </c>
      <c r="D5" s="80" t="s">
        <v>75</v>
      </c>
      <c r="E5" s="80" t="s">
        <v>76</v>
      </c>
      <c r="F5" s="80" t="s">
        <v>77</v>
      </c>
      <c r="G5" s="80" t="s">
        <v>78</v>
      </c>
      <c r="H5" s="80" t="s">
        <v>79</v>
      </c>
      <c r="I5" s="80" t="s">
        <v>80</v>
      </c>
      <c r="J5" s="80" t="s">
        <v>81</v>
      </c>
      <c r="K5" s="80" t="s">
        <v>82</v>
      </c>
      <c r="L5" s="80" t="s">
        <v>83</v>
      </c>
      <c r="M5" s="80" t="s">
        <v>84</v>
      </c>
      <c r="N5" s="80" t="s">
        <v>85</v>
      </c>
      <c r="O5" s="80" t="s">
        <v>86</v>
      </c>
      <c r="P5" s="80"/>
      <c r="Q5" s="80"/>
    </row>
    <row r="6" spans="1:17" ht="18" customHeight="1">
      <c r="A6" s="83" t="s">
        <v>23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17" ht="19.5" customHeight="1">
      <c r="A7" s="83" t="s">
        <v>25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</row>
    <row r="8" spans="1:17" ht="15">
      <c r="A8" s="84" t="s">
        <v>26</v>
      </c>
      <c r="B8" s="58">
        <f aca="true" t="shared" si="0" ref="B8:Q8">SUM((B6+B7)/2*0.4)</f>
        <v>0</v>
      </c>
      <c r="C8" s="58">
        <f t="shared" si="0"/>
        <v>0</v>
      </c>
      <c r="D8" s="58">
        <f t="shared" si="0"/>
        <v>0</v>
      </c>
      <c r="E8" s="58">
        <f t="shared" si="0"/>
        <v>0</v>
      </c>
      <c r="F8" s="58">
        <f t="shared" si="0"/>
        <v>0</v>
      </c>
      <c r="G8" s="58">
        <f t="shared" si="0"/>
        <v>0</v>
      </c>
      <c r="H8" s="58">
        <f t="shared" si="0"/>
        <v>0</v>
      </c>
      <c r="I8" s="58">
        <f t="shared" si="0"/>
        <v>0</v>
      </c>
      <c r="J8" s="58">
        <f t="shared" si="0"/>
        <v>0</v>
      </c>
      <c r="K8" s="58">
        <f t="shared" si="0"/>
        <v>0</v>
      </c>
      <c r="L8" s="58">
        <f t="shared" si="0"/>
        <v>0</v>
      </c>
      <c r="M8" s="58">
        <f t="shared" si="0"/>
        <v>0</v>
      </c>
      <c r="N8" s="58">
        <f t="shared" si="0"/>
        <v>0</v>
      </c>
      <c r="O8" s="58">
        <f t="shared" si="0"/>
        <v>0</v>
      </c>
      <c r="P8" s="58">
        <f t="shared" si="0"/>
        <v>0</v>
      </c>
      <c r="Q8" s="58">
        <f t="shared" si="0"/>
        <v>0</v>
      </c>
    </row>
    <row r="9" spans="1:17" ht="21" customHeight="1">
      <c r="A9" s="83" t="s">
        <v>28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ht="15">
      <c r="A10" s="85" t="s">
        <v>29</v>
      </c>
      <c r="B10" s="44">
        <f aca="true" t="shared" si="1" ref="B10:Q10">SUM(B9*0.2)</f>
        <v>0</v>
      </c>
      <c r="C10" s="44">
        <f t="shared" si="1"/>
        <v>0</v>
      </c>
      <c r="D10" s="44">
        <f t="shared" si="1"/>
        <v>0</v>
      </c>
      <c r="E10" s="44">
        <f t="shared" si="1"/>
        <v>0</v>
      </c>
      <c r="F10" s="44">
        <f t="shared" si="1"/>
        <v>0</v>
      </c>
      <c r="G10" s="44">
        <f t="shared" si="1"/>
        <v>0</v>
      </c>
      <c r="H10" s="44">
        <f t="shared" si="1"/>
        <v>0</v>
      </c>
      <c r="I10" s="44">
        <f t="shared" si="1"/>
        <v>0</v>
      </c>
      <c r="J10" s="44">
        <f t="shared" si="1"/>
        <v>0</v>
      </c>
      <c r="K10" s="44">
        <f t="shared" si="1"/>
        <v>0</v>
      </c>
      <c r="L10" s="44">
        <f t="shared" si="1"/>
        <v>0</v>
      </c>
      <c r="M10" s="44">
        <f t="shared" si="1"/>
        <v>0</v>
      </c>
      <c r="N10" s="44">
        <f t="shared" si="1"/>
        <v>0</v>
      </c>
      <c r="O10" s="44">
        <f t="shared" si="1"/>
        <v>0</v>
      </c>
      <c r="P10" s="44">
        <f t="shared" si="1"/>
        <v>0</v>
      </c>
      <c r="Q10" s="44">
        <f t="shared" si="1"/>
        <v>0</v>
      </c>
    </row>
    <row r="11" spans="1:17" ht="18.75" customHeight="1">
      <c r="A11" s="83" t="s">
        <v>31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</row>
    <row r="12" spans="1:17" ht="15">
      <c r="A12" s="85" t="s">
        <v>32</v>
      </c>
      <c r="B12" s="44">
        <f aca="true" t="shared" si="2" ref="B12:Q12">SUM(B11*0.3)</f>
        <v>0</v>
      </c>
      <c r="C12" s="44">
        <f t="shared" si="2"/>
        <v>0</v>
      </c>
      <c r="D12" s="44">
        <f t="shared" si="2"/>
        <v>0</v>
      </c>
      <c r="E12" s="44">
        <f t="shared" si="2"/>
        <v>0</v>
      </c>
      <c r="F12" s="44">
        <f t="shared" si="2"/>
        <v>0</v>
      </c>
      <c r="G12" s="44">
        <f t="shared" si="2"/>
        <v>0</v>
      </c>
      <c r="H12" s="44">
        <f t="shared" si="2"/>
        <v>0</v>
      </c>
      <c r="I12" s="44">
        <f t="shared" si="2"/>
        <v>0</v>
      </c>
      <c r="J12" s="44">
        <f t="shared" si="2"/>
        <v>0</v>
      </c>
      <c r="K12" s="44">
        <f t="shared" si="2"/>
        <v>0</v>
      </c>
      <c r="L12" s="44">
        <f t="shared" si="2"/>
        <v>0</v>
      </c>
      <c r="M12" s="44">
        <f t="shared" si="2"/>
        <v>0</v>
      </c>
      <c r="N12" s="44">
        <f t="shared" si="2"/>
        <v>0</v>
      </c>
      <c r="O12" s="44">
        <f t="shared" si="2"/>
        <v>0</v>
      </c>
      <c r="P12" s="44">
        <f t="shared" si="2"/>
        <v>0</v>
      </c>
      <c r="Q12" s="44">
        <f t="shared" si="2"/>
        <v>0</v>
      </c>
    </row>
    <row r="13" spans="1:17" ht="21" customHeight="1">
      <c r="A13" s="83" t="s">
        <v>34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</row>
    <row r="14" spans="1:17" ht="15">
      <c r="A14" s="84" t="s">
        <v>35</v>
      </c>
      <c r="B14" s="61">
        <f aca="true" t="shared" si="3" ref="B14:Q14">SUM(B13*0.5)</f>
        <v>0</v>
      </c>
      <c r="C14" s="61">
        <f t="shared" si="3"/>
        <v>0</v>
      </c>
      <c r="D14" s="61">
        <f t="shared" si="3"/>
        <v>0</v>
      </c>
      <c r="E14" s="61">
        <f t="shared" si="3"/>
        <v>0</v>
      </c>
      <c r="F14" s="61">
        <f t="shared" si="3"/>
        <v>0</v>
      </c>
      <c r="G14" s="61">
        <f t="shared" si="3"/>
        <v>0</v>
      </c>
      <c r="H14" s="61">
        <f t="shared" si="3"/>
        <v>0</v>
      </c>
      <c r="I14" s="61">
        <f t="shared" si="3"/>
        <v>0</v>
      </c>
      <c r="J14" s="61">
        <f t="shared" si="3"/>
        <v>0</v>
      </c>
      <c r="K14" s="61">
        <f t="shared" si="3"/>
        <v>0</v>
      </c>
      <c r="L14" s="61">
        <f t="shared" si="3"/>
        <v>0</v>
      </c>
      <c r="M14" s="61">
        <f t="shared" si="3"/>
        <v>0</v>
      </c>
      <c r="N14" s="61">
        <f t="shared" si="3"/>
        <v>0</v>
      </c>
      <c r="O14" s="61">
        <f t="shared" si="3"/>
        <v>0</v>
      </c>
      <c r="P14" s="61">
        <f t="shared" si="3"/>
        <v>0</v>
      </c>
      <c r="Q14" s="61">
        <f t="shared" si="3"/>
        <v>0</v>
      </c>
    </row>
    <row r="15" spans="1:17" ht="15">
      <c r="A15" s="84" t="s">
        <v>36</v>
      </c>
      <c r="B15" s="61">
        <f aca="true" t="shared" si="4" ref="B15:Q15">SUM(B10+B12+B14)*0.6</f>
        <v>0</v>
      </c>
      <c r="C15" s="61">
        <f t="shared" si="4"/>
        <v>0</v>
      </c>
      <c r="D15" s="61">
        <f t="shared" si="4"/>
        <v>0</v>
      </c>
      <c r="E15" s="61">
        <f t="shared" si="4"/>
        <v>0</v>
      </c>
      <c r="F15" s="61">
        <f t="shared" si="4"/>
        <v>0</v>
      </c>
      <c r="G15" s="61">
        <f t="shared" si="4"/>
        <v>0</v>
      </c>
      <c r="H15" s="61">
        <f t="shared" si="4"/>
        <v>0</v>
      </c>
      <c r="I15" s="61">
        <f t="shared" si="4"/>
        <v>0</v>
      </c>
      <c r="J15" s="61">
        <f t="shared" si="4"/>
        <v>0</v>
      </c>
      <c r="K15" s="61">
        <f t="shared" si="4"/>
        <v>0</v>
      </c>
      <c r="L15" s="61">
        <f t="shared" si="4"/>
        <v>0</v>
      </c>
      <c r="M15" s="61">
        <f t="shared" si="4"/>
        <v>0</v>
      </c>
      <c r="N15" s="61">
        <f t="shared" si="4"/>
        <v>0</v>
      </c>
      <c r="O15" s="61">
        <f t="shared" si="4"/>
        <v>0</v>
      </c>
      <c r="P15" s="61">
        <f t="shared" si="4"/>
        <v>0</v>
      </c>
      <c r="Q15" s="61">
        <f t="shared" si="4"/>
        <v>0</v>
      </c>
    </row>
    <row r="16" spans="1:17" ht="15.75">
      <c r="A16" s="82" t="s">
        <v>13</v>
      </c>
      <c r="B16" s="64">
        <f aca="true" t="shared" si="5" ref="B16:J16">SUM(B8+B15)</f>
        <v>0</v>
      </c>
      <c r="C16" s="64">
        <f t="shared" si="5"/>
        <v>0</v>
      </c>
      <c r="D16" s="64">
        <f t="shared" si="5"/>
        <v>0</v>
      </c>
      <c r="E16" s="64">
        <f t="shared" si="5"/>
        <v>0</v>
      </c>
      <c r="F16" s="64">
        <f t="shared" si="5"/>
        <v>0</v>
      </c>
      <c r="G16" s="64">
        <f t="shared" si="5"/>
        <v>0</v>
      </c>
      <c r="H16" s="64">
        <f t="shared" si="5"/>
        <v>0</v>
      </c>
      <c r="I16" s="64">
        <f t="shared" si="5"/>
        <v>0</v>
      </c>
      <c r="J16" s="64">
        <f t="shared" si="5"/>
        <v>0</v>
      </c>
      <c r="K16" s="64">
        <f aca="true" t="shared" si="6" ref="K16:Q16">SUM(K8+K15)</f>
        <v>0</v>
      </c>
      <c r="L16" s="64">
        <f t="shared" si="6"/>
        <v>0</v>
      </c>
      <c r="M16" s="64">
        <f t="shared" si="6"/>
        <v>0</v>
      </c>
      <c r="N16" s="64">
        <f t="shared" si="6"/>
        <v>0</v>
      </c>
      <c r="O16" s="64">
        <f t="shared" si="6"/>
        <v>0</v>
      </c>
      <c r="P16" s="64">
        <f t="shared" si="6"/>
        <v>0</v>
      </c>
      <c r="Q16" s="64">
        <f t="shared" si="6"/>
        <v>0</v>
      </c>
    </row>
    <row r="17" spans="1:17" ht="21.75" customHeight="1">
      <c r="A17" s="52" t="s">
        <v>71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20" ht="12.75">
      <c r="A20" t="s">
        <v>58</v>
      </c>
    </row>
    <row r="21" spans="1:2" ht="12.75">
      <c r="A21" s="89" t="s">
        <v>60</v>
      </c>
      <c r="B21" t="s">
        <v>61</v>
      </c>
    </row>
    <row r="22" spans="1:2" ht="12.75">
      <c r="A22" s="4"/>
      <c r="B22" t="s">
        <v>59</v>
      </c>
    </row>
    <row r="23" spans="1:2" ht="12.75">
      <c r="A23" t="s">
        <v>62</v>
      </c>
      <c r="B23" s="4" t="s">
        <v>63</v>
      </c>
    </row>
    <row r="24" ht="12.75">
      <c r="B24" t="s">
        <v>65</v>
      </c>
    </row>
    <row r="25" ht="12.75">
      <c r="B25" t="s">
        <v>64</v>
      </c>
    </row>
  </sheetData>
  <sheetProtection/>
  <mergeCells count="2">
    <mergeCell ref="A4:A5"/>
    <mergeCell ref="M3:N3"/>
  </mergeCells>
  <printOptions/>
  <pageMargins left="0.23622047244094488" right="0.23622047244094488" top="0.7480314960629921" bottom="0.3937007874015748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view="pageBreakPreview" zoomScaleSheetLayoutView="100" zoomScalePageLayoutView="0" workbookViewId="0" topLeftCell="A1">
      <selection activeCell="Q13" sqref="Q13"/>
    </sheetView>
  </sheetViews>
  <sheetFormatPr defaultColWidth="9.00390625" defaultRowHeight="12.75"/>
  <cols>
    <col min="1" max="1" width="3.625" style="0" customWidth="1"/>
    <col min="2" max="2" width="26.00390625" style="0" customWidth="1"/>
    <col min="3" max="5" width="5.375" style="0" customWidth="1"/>
    <col min="6" max="6" width="7.00390625" style="0" customWidth="1"/>
    <col min="7" max="9" width="5.375" style="0" customWidth="1"/>
    <col min="10" max="10" width="7.00390625" style="0" bestFit="1" customWidth="1"/>
    <col min="11" max="13" width="5.375" style="0" customWidth="1"/>
    <col min="14" max="14" width="7.875" style="0" bestFit="1" customWidth="1"/>
    <col min="15" max="16" width="5.375" style="0" customWidth="1"/>
    <col min="17" max="17" width="5.75390625" style="0" bestFit="1" customWidth="1"/>
    <col min="18" max="18" width="7.875" style="0" bestFit="1" customWidth="1"/>
  </cols>
  <sheetData>
    <row r="1" spans="3:18" ht="30.75" customHeight="1">
      <c r="C1" s="107" t="s">
        <v>77</v>
      </c>
      <c r="D1" s="108"/>
      <c r="E1" s="109"/>
      <c r="F1" s="75">
        <v>39543</v>
      </c>
      <c r="G1" s="107" t="s">
        <v>78</v>
      </c>
      <c r="H1" s="108"/>
      <c r="I1" s="109"/>
      <c r="J1" s="75">
        <v>39539</v>
      </c>
      <c r="K1" s="107" t="s">
        <v>79</v>
      </c>
      <c r="L1" s="108"/>
      <c r="M1" s="110"/>
      <c r="N1" s="75">
        <v>39557</v>
      </c>
      <c r="O1" s="107" t="s">
        <v>97</v>
      </c>
      <c r="P1" s="108"/>
      <c r="Q1" s="110"/>
      <c r="R1" s="75">
        <v>39567</v>
      </c>
    </row>
    <row r="2" spans="1:18" s="26" customFormat="1" ht="36" customHeight="1">
      <c r="A2" s="24" t="s">
        <v>15</v>
      </c>
      <c r="B2" s="25" t="s">
        <v>16</v>
      </c>
      <c r="C2" s="72" t="s">
        <v>91</v>
      </c>
      <c r="D2" s="111" t="s">
        <v>92</v>
      </c>
      <c r="E2" s="112"/>
      <c r="F2" s="87"/>
      <c r="G2" s="73" t="s">
        <v>37</v>
      </c>
      <c r="H2" s="111" t="s">
        <v>93</v>
      </c>
      <c r="I2" s="119"/>
      <c r="J2" s="87"/>
      <c r="K2" s="73" t="s">
        <v>38</v>
      </c>
      <c r="L2" s="111" t="s">
        <v>94</v>
      </c>
      <c r="M2" s="119"/>
      <c r="N2" s="87"/>
      <c r="O2" s="73" t="s">
        <v>39</v>
      </c>
      <c r="P2" s="111" t="s">
        <v>95</v>
      </c>
      <c r="Q2" s="119"/>
      <c r="R2" s="88"/>
    </row>
    <row r="3" spans="1:18" s="31" customFormat="1" ht="37.5" customHeight="1">
      <c r="A3" s="27"/>
      <c r="B3" s="28" t="s">
        <v>40</v>
      </c>
      <c r="C3" s="29">
        <v>1</v>
      </c>
      <c r="D3" s="29">
        <v>2</v>
      </c>
      <c r="E3" s="29">
        <v>3</v>
      </c>
      <c r="F3" s="30"/>
      <c r="G3" s="29">
        <v>1</v>
      </c>
      <c r="H3" s="29">
        <v>2</v>
      </c>
      <c r="I3" s="29">
        <v>3</v>
      </c>
      <c r="J3" s="30"/>
      <c r="K3" s="29">
        <v>1</v>
      </c>
      <c r="L3" s="29">
        <v>2</v>
      </c>
      <c r="M3" s="29">
        <v>3</v>
      </c>
      <c r="N3" s="30"/>
      <c r="O3" s="29">
        <v>1</v>
      </c>
      <c r="P3" s="29">
        <v>2</v>
      </c>
      <c r="Q3" s="29">
        <v>3</v>
      </c>
      <c r="R3" s="30"/>
    </row>
    <row r="4" spans="1:18" s="31" customFormat="1" ht="18">
      <c r="A4" s="32" t="s">
        <v>22</v>
      </c>
      <c r="B4" s="33" t="s">
        <v>23</v>
      </c>
      <c r="C4" s="67">
        <v>7</v>
      </c>
      <c r="D4" s="67">
        <v>7</v>
      </c>
      <c r="E4" s="67">
        <v>7</v>
      </c>
      <c r="F4" s="34">
        <f>SUM(C4+D4+E4)/3</f>
        <v>7</v>
      </c>
      <c r="G4" s="67">
        <v>7</v>
      </c>
      <c r="H4" s="67">
        <v>8</v>
      </c>
      <c r="I4" s="67">
        <v>7</v>
      </c>
      <c r="J4" s="34">
        <f>SUM(G4+H4+I4)/3</f>
        <v>7.333333333333333</v>
      </c>
      <c r="K4" s="67">
        <v>7</v>
      </c>
      <c r="L4" s="67">
        <v>7</v>
      </c>
      <c r="M4" s="67">
        <v>7</v>
      </c>
      <c r="N4" s="34">
        <f>SUM(K4+L4+M4)/3</f>
        <v>7</v>
      </c>
      <c r="O4" s="67">
        <v>7.5</v>
      </c>
      <c r="P4" s="67">
        <v>7.5</v>
      </c>
      <c r="Q4" s="67">
        <v>7</v>
      </c>
      <c r="R4" s="34">
        <f>SUM(O4+P4+Q4)/3</f>
        <v>7.333333333333333</v>
      </c>
    </row>
    <row r="5" spans="1:18" s="31" customFormat="1" ht="18">
      <c r="A5" s="35" t="s">
        <v>24</v>
      </c>
      <c r="B5" s="36" t="s">
        <v>25</v>
      </c>
      <c r="C5" s="68">
        <v>7</v>
      </c>
      <c r="D5" s="68">
        <v>6.5</v>
      </c>
      <c r="E5" s="68">
        <v>7.5</v>
      </c>
      <c r="F5" s="34">
        <f>SUM(C5+D5+E5)/3</f>
        <v>7</v>
      </c>
      <c r="G5" s="68">
        <v>7.5</v>
      </c>
      <c r="H5" s="68">
        <v>8</v>
      </c>
      <c r="I5" s="68">
        <v>8</v>
      </c>
      <c r="J5" s="34">
        <f>SUM(G5+H5+I5)/3</f>
        <v>7.833333333333333</v>
      </c>
      <c r="K5" s="68">
        <v>7.5</v>
      </c>
      <c r="L5" s="68">
        <v>7.5</v>
      </c>
      <c r="M5" s="68">
        <v>7</v>
      </c>
      <c r="N5" s="34">
        <f>SUM(K5+L5+M5)/3</f>
        <v>7.333333333333333</v>
      </c>
      <c r="O5" s="68">
        <v>7.5</v>
      </c>
      <c r="P5" s="68">
        <v>7.5</v>
      </c>
      <c r="Q5" s="68">
        <v>7.5</v>
      </c>
      <c r="R5" s="34">
        <f>SUM(O5+P5+Q5)/3</f>
        <v>7.5</v>
      </c>
    </row>
    <row r="6" spans="1:18" s="31" customFormat="1" ht="18">
      <c r="A6" s="37"/>
      <c r="B6" s="38" t="s">
        <v>26</v>
      </c>
      <c r="C6" s="39">
        <f>SUM((C4+C5)/2*0.4)</f>
        <v>2.8000000000000003</v>
      </c>
      <c r="D6" s="39">
        <f>SUM((D4+D5)/2*0.4)</f>
        <v>2.7</v>
      </c>
      <c r="E6" s="39">
        <f>SUM((E4+E5)/2*0.4)</f>
        <v>2.9000000000000004</v>
      </c>
      <c r="F6" s="34">
        <f>SUM(C6+D6+E6)/3</f>
        <v>2.8000000000000003</v>
      </c>
      <c r="G6" s="39">
        <f>SUM((G4+G5)/2*0.4)</f>
        <v>2.9000000000000004</v>
      </c>
      <c r="H6" s="39">
        <f>SUM((H4+H5)/2*0.4)</f>
        <v>3.2</v>
      </c>
      <c r="I6" s="39">
        <f>SUM((I4+I5)/2*0.4)</f>
        <v>3</v>
      </c>
      <c r="J6" s="34">
        <f>SUM(G6+H6+I6)/3</f>
        <v>3.0333333333333337</v>
      </c>
      <c r="K6" s="39">
        <f>SUM((K4+K5)/2*0.4)</f>
        <v>2.9000000000000004</v>
      </c>
      <c r="L6" s="39">
        <f>SUM((L4+L5)/2*0.4)</f>
        <v>2.9000000000000004</v>
      </c>
      <c r="M6" s="39">
        <f>SUM((M4+M5)/2*0.4)</f>
        <v>2.8000000000000003</v>
      </c>
      <c r="N6" s="34">
        <f>SUM(K6+L6+M6)/3</f>
        <v>2.866666666666667</v>
      </c>
      <c r="O6" s="39">
        <f>SUM((O4+O5)/2*0.4)</f>
        <v>3</v>
      </c>
      <c r="P6" s="39">
        <f>SUM((P4+P5)/2*0.4)</f>
        <v>3</v>
      </c>
      <c r="Q6" s="39">
        <f>SUM((Q4+Q5)/2*0.4)</f>
        <v>2.9000000000000004</v>
      </c>
      <c r="R6" s="34">
        <f>SUM(O6+P6+Q6)/3</f>
        <v>2.966666666666667</v>
      </c>
    </row>
    <row r="7" spans="1:18" s="31" customFormat="1" ht="18">
      <c r="A7" s="40" t="s">
        <v>27</v>
      </c>
      <c r="B7" s="41" t="s">
        <v>28</v>
      </c>
      <c r="C7" s="69">
        <v>6.5</v>
      </c>
      <c r="D7" s="69">
        <v>5.5</v>
      </c>
      <c r="E7" s="69">
        <v>6</v>
      </c>
      <c r="F7" s="92">
        <f>SUM(C7+D7+E7)/3-C15</f>
        <v>4</v>
      </c>
      <c r="G7" s="69">
        <v>7.5</v>
      </c>
      <c r="H7" s="69">
        <v>8.5</v>
      </c>
      <c r="I7" s="69">
        <v>8</v>
      </c>
      <c r="J7" s="92">
        <f>SUM(G7+H7+I7)/3-G15</f>
        <v>8</v>
      </c>
      <c r="K7" s="69">
        <v>8</v>
      </c>
      <c r="L7" s="69">
        <v>8</v>
      </c>
      <c r="M7" s="69">
        <v>8</v>
      </c>
      <c r="N7" s="92">
        <f>SUM(K7+L7+M7)/3-K15</f>
        <v>8</v>
      </c>
      <c r="O7" s="69">
        <v>7.5</v>
      </c>
      <c r="P7" s="69">
        <v>7</v>
      </c>
      <c r="Q7" s="69">
        <v>8</v>
      </c>
      <c r="R7" s="92">
        <f>SUM(O7+P7+Q7)/3-O15</f>
        <v>7.5</v>
      </c>
    </row>
    <row r="8" spans="1:18" s="31" customFormat="1" ht="18">
      <c r="A8" s="42"/>
      <c r="B8" s="43" t="s">
        <v>29</v>
      </c>
      <c r="C8" s="44">
        <f>SUM(C7*0.2)</f>
        <v>1.3</v>
      </c>
      <c r="D8" s="44">
        <f>SUM(D7*0.2)</f>
        <v>1.1</v>
      </c>
      <c r="E8" s="44">
        <f>SUM(E7*0.2)</f>
        <v>1.2000000000000002</v>
      </c>
      <c r="F8" s="93">
        <f>SUM(F7)*0.2</f>
        <v>0.8</v>
      </c>
      <c r="G8" s="44">
        <f>SUM(G7*0.2)</f>
        <v>1.5</v>
      </c>
      <c r="H8" s="44">
        <f>SUM(H7*0.2)</f>
        <v>1.7000000000000002</v>
      </c>
      <c r="I8" s="44">
        <f>SUM(I7*0.2)</f>
        <v>1.6</v>
      </c>
      <c r="J8" s="93">
        <f>SUM(J7)*0.2</f>
        <v>1.6</v>
      </c>
      <c r="K8" s="44">
        <f>SUM(K7*0.2)</f>
        <v>1.6</v>
      </c>
      <c r="L8" s="44">
        <f>SUM(L7*0.2)</f>
        <v>1.6</v>
      </c>
      <c r="M8" s="44">
        <f>SUM(M7*0.2)</f>
        <v>1.6</v>
      </c>
      <c r="N8" s="93">
        <f>SUM(N7)*0.2</f>
        <v>1.6</v>
      </c>
      <c r="O8" s="44">
        <f>SUM(O7*0.2)</f>
        <v>1.5</v>
      </c>
      <c r="P8" s="44">
        <f>SUM(P7*0.2)</f>
        <v>1.4000000000000001</v>
      </c>
      <c r="Q8" s="44">
        <f>SUM(Q7*0.2)</f>
        <v>1.6</v>
      </c>
      <c r="R8" s="93">
        <f>SUM(R7)*0.2</f>
        <v>1.5</v>
      </c>
    </row>
    <row r="9" spans="1:18" s="31" customFormat="1" ht="18">
      <c r="A9" s="35" t="s">
        <v>30</v>
      </c>
      <c r="B9" s="45" t="s">
        <v>31</v>
      </c>
      <c r="C9" s="70">
        <v>6</v>
      </c>
      <c r="D9" s="70">
        <v>6</v>
      </c>
      <c r="E9" s="70">
        <v>6</v>
      </c>
      <c r="F9" s="92">
        <f>SUM(C9+D9+E9)/3-D15</f>
        <v>6</v>
      </c>
      <c r="G9" s="70">
        <v>8</v>
      </c>
      <c r="H9" s="70">
        <v>7.5</v>
      </c>
      <c r="I9" s="70">
        <v>7.5</v>
      </c>
      <c r="J9" s="92">
        <f>SUM(G9+H9+I9)/3-H15</f>
        <v>7.666666666666667</v>
      </c>
      <c r="K9" s="70">
        <v>7.5</v>
      </c>
      <c r="L9" s="70">
        <v>7.5</v>
      </c>
      <c r="M9" s="70">
        <v>7.5</v>
      </c>
      <c r="N9" s="92">
        <f>SUM(K9+L9+M9)/3-L15</f>
        <v>7.5</v>
      </c>
      <c r="O9" s="70">
        <v>8</v>
      </c>
      <c r="P9" s="70">
        <v>7.5</v>
      </c>
      <c r="Q9" s="70">
        <v>8</v>
      </c>
      <c r="R9" s="92">
        <f>SUM(O9+P9+Q9)/3-P15</f>
        <v>7.833333333333333</v>
      </c>
    </row>
    <row r="10" spans="1:18" s="31" customFormat="1" ht="18">
      <c r="A10" s="35"/>
      <c r="B10" s="43" t="s">
        <v>32</v>
      </c>
      <c r="C10" s="44">
        <f>SUM(C9*0.3)</f>
        <v>1.7999999999999998</v>
      </c>
      <c r="D10" s="44">
        <f>SUM(D9*0.3)</f>
        <v>1.7999999999999998</v>
      </c>
      <c r="E10" s="44">
        <f>SUM(E9*0.3)</f>
        <v>1.7999999999999998</v>
      </c>
      <c r="F10" s="93">
        <f>SUM(F9)*0.3</f>
        <v>1.7999999999999998</v>
      </c>
      <c r="G10" s="44">
        <f>SUM(G9*0.3)</f>
        <v>2.4</v>
      </c>
      <c r="H10" s="44">
        <f>SUM(H9*0.3)</f>
        <v>2.25</v>
      </c>
      <c r="I10" s="44">
        <f>SUM(I9*0.3)</f>
        <v>2.25</v>
      </c>
      <c r="J10" s="93">
        <f>SUM(J9)*0.3</f>
        <v>2.3</v>
      </c>
      <c r="K10" s="44">
        <f>SUM(K9*0.3)</f>
        <v>2.25</v>
      </c>
      <c r="L10" s="44">
        <f>SUM(L9*0.3)</f>
        <v>2.25</v>
      </c>
      <c r="M10" s="44">
        <f>SUM(M9*0.3)</f>
        <v>2.25</v>
      </c>
      <c r="N10" s="93">
        <f>SUM(N9)*0.3</f>
        <v>2.25</v>
      </c>
      <c r="O10" s="44">
        <f>SUM(O9*0.3)</f>
        <v>2.4</v>
      </c>
      <c r="P10" s="44">
        <f>SUM(P9*0.3)</f>
        <v>2.25</v>
      </c>
      <c r="Q10" s="44">
        <f>SUM(Q9*0.3)</f>
        <v>2.4</v>
      </c>
      <c r="R10" s="93">
        <f>SUM(R9)*0.3</f>
        <v>2.3499999999999996</v>
      </c>
    </row>
    <row r="11" spans="1:18" s="31" customFormat="1" ht="18">
      <c r="A11" s="35" t="s">
        <v>33</v>
      </c>
      <c r="B11" s="45" t="s">
        <v>34</v>
      </c>
      <c r="C11" s="70">
        <v>7</v>
      </c>
      <c r="D11" s="70">
        <v>6</v>
      </c>
      <c r="E11" s="70">
        <v>7</v>
      </c>
      <c r="F11" s="92">
        <f>SUM(C11+D11+E11)/3-E15</f>
        <v>6.666666666666667</v>
      </c>
      <c r="G11" s="70">
        <v>8</v>
      </c>
      <c r="H11" s="70">
        <v>8.5</v>
      </c>
      <c r="I11" s="70">
        <v>8</v>
      </c>
      <c r="J11" s="92">
        <f>SUM(G11+H11+I11)/3-I15</f>
        <v>6.166666666666666</v>
      </c>
      <c r="K11" s="70">
        <v>7.5</v>
      </c>
      <c r="L11" s="70">
        <v>7.5</v>
      </c>
      <c r="M11" s="70">
        <v>8</v>
      </c>
      <c r="N11" s="92">
        <f>SUM(K11+L11+M11)/3-M15</f>
        <v>7.666666666666667</v>
      </c>
      <c r="O11" s="70">
        <v>8</v>
      </c>
      <c r="P11" s="70">
        <v>8</v>
      </c>
      <c r="Q11" s="70">
        <v>8.5</v>
      </c>
      <c r="R11" s="92">
        <f>SUM(O11+P11+Q11)/3-Q15</f>
        <v>8.166666666666666</v>
      </c>
    </row>
    <row r="12" spans="1:18" s="31" customFormat="1" ht="18">
      <c r="A12" s="46"/>
      <c r="B12" s="43" t="s">
        <v>35</v>
      </c>
      <c r="C12" s="44">
        <f>SUM(C11*0.5)</f>
        <v>3.5</v>
      </c>
      <c r="D12" s="44">
        <f>SUM(D11*0.5)</f>
        <v>3</v>
      </c>
      <c r="E12" s="44">
        <f>SUM(E11*0.5)</f>
        <v>3.5</v>
      </c>
      <c r="F12" s="93">
        <f>SUM(F11)*0.5</f>
        <v>3.3333333333333335</v>
      </c>
      <c r="G12" s="44">
        <f>SUM(G11*0.5)</f>
        <v>4</v>
      </c>
      <c r="H12" s="44">
        <f>SUM(H11*0.5)</f>
        <v>4.25</v>
      </c>
      <c r="I12" s="44">
        <f>SUM(I11*0.5)</f>
        <v>4</v>
      </c>
      <c r="J12" s="93">
        <f>SUM(J11)*0.5</f>
        <v>3.083333333333333</v>
      </c>
      <c r="K12" s="44">
        <f>SUM(K11*0.5)</f>
        <v>3.75</v>
      </c>
      <c r="L12" s="44">
        <f>SUM(L11*0.5)</f>
        <v>3.75</v>
      </c>
      <c r="M12" s="44">
        <f>SUM(M11*0.5)</f>
        <v>4</v>
      </c>
      <c r="N12" s="93">
        <f>SUM(N11)*0.5</f>
        <v>3.8333333333333335</v>
      </c>
      <c r="O12" s="44">
        <f>SUM(O11*0.5)</f>
        <v>4</v>
      </c>
      <c r="P12" s="44">
        <f>SUM(P11*0.5)</f>
        <v>4</v>
      </c>
      <c r="Q12" s="44">
        <f>SUM(Q11*0.5)</f>
        <v>4.25</v>
      </c>
      <c r="R12" s="93">
        <f>SUM(R11)*0.5</f>
        <v>4.083333333333333</v>
      </c>
    </row>
    <row r="13" spans="1:18" s="31" customFormat="1" ht="18">
      <c r="A13" s="37"/>
      <c r="B13" s="47" t="s">
        <v>36</v>
      </c>
      <c r="C13" s="44">
        <f aca="true" t="shared" si="0" ref="C13:R13">SUM(C8+C10+C12)*0.6</f>
        <v>3.9599999999999995</v>
      </c>
      <c r="D13" s="44">
        <f t="shared" si="0"/>
        <v>3.54</v>
      </c>
      <c r="E13" s="44">
        <f t="shared" si="0"/>
        <v>3.9</v>
      </c>
      <c r="F13" s="94">
        <f t="shared" si="0"/>
        <v>3.56</v>
      </c>
      <c r="G13" s="44">
        <f t="shared" si="0"/>
        <v>4.74</v>
      </c>
      <c r="H13" s="44">
        <f t="shared" si="0"/>
        <v>4.919999999999999</v>
      </c>
      <c r="I13" s="44">
        <f t="shared" si="0"/>
        <v>4.71</v>
      </c>
      <c r="J13" s="94">
        <f t="shared" si="0"/>
        <v>4.1899999999999995</v>
      </c>
      <c r="K13" s="44">
        <f t="shared" si="0"/>
        <v>4.56</v>
      </c>
      <c r="L13" s="44">
        <f t="shared" si="0"/>
        <v>4.56</v>
      </c>
      <c r="M13" s="44">
        <f t="shared" si="0"/>
        <v>4.71</v>
      </c>
      <c r="N13" s="94">
        <f t="shared" si="0"/>
        <v>4.61</v>
      </c>
      <c r="O13" s="44">
        <f t="shared" si="0"/>
        <v>4.74</v>
      </c>
      <c r="P13" s="44">
        <f t="shared" si="0"/>
        <v>4.59</v>
      </c>
      <c r="Q13" s="44">
        <f t="shared" si="0"/>
        <v>4.95</v>
      </c>
      <c r="R13" s="94">
        <f t="shared" si="0"/>
        <v>4.76</v>
      </c>
    </row>
    <row r="14" spans="1:18" s="31" customFormat="1" ht="20.25">
      <c r="A14" s="48"/>
      <c r="B14" s="49" t="s">
        <v>13</v>
      </c>
      <c r="C14" s="50">
        <f aca="true" t="shared" si="1" ref="C14:Q14">SUM(C6+C13)</f>
        <v>6.76</v>
      </c>
      <c r="D14" s="50">
        <f t="shared" si="1"/>
        <v>6.24</v>
      </c>
      <c r="E14" s="50">
        <f t="shared" si="1"/>
        <v>6.800000000000001</v>
      </c>
      <c r="F14" s="65">
        <f>SUM(F6+F13)</f>
        <v>6.36</v>
      </c>
      <c r="G14" s="50">
        <f t="shared" si="1"/>
        <v>7.640000000000001</v>
      </c>
      <c r="H14" s="50">
        <f t="shared" si="1"/>
        <v>8.12</v>
      </c>
      <c r="I14" s="50">
        <f t="shared" si="1"/>
        <v>7.71</v>
      </c>
      <c r="J14" s="65">
        <f>SUM(J6+J13)</f>
        <v>7.223333333333333</v>
      </c>
      <c r="K14" s="50">
        <f t="shared" si="1"/>
        <v>7.46</v>
      </c>
      <c r="L14" s="50">
        <f t="shared" si="1"/>
        <v>7.46</v>
      </c>
      <c r="M14" s="50">
        <f t="shared" si="1"/>
        <v>7.51</v>
      </c>
      <c r="N14" s="65">
        <f>SUM(N6+N13)</f>
        <v>7.4766666666666675</v>
      </c>
      <c r="O14" s="50">
        <f t="shared" si="1"/>
        <v>7.74</v>
      </c>
      <c r="P14" s="50">
        <f t="shared" si="1"/>
        <v>7.59</v>
      </c>
      <c r="Q14" s="50">
        <f t="shared" si="1"/>
        <v>7.8500000000000005</v>
      </c>
      <c r="R14" s="65">
        <f>SUM(R6+R13)</f>
        <v>7.726666666666667</v>
      </c>
    </row>
    <row r="15" spans="1:18" s="54" customFormat="1" ht="23.25">
      <c r="A15" s="51"/>
      <c r="B15" s="52" t="s">
        <v>67</v>
      </c>
      <c r="C15" s="95">
        <v>2</v>
      </c>
      <c r="D15" s="95">
        <v>0</v>
      </c>
      <c r="E15" s="95">
        <v>0</v>
      </c>
      <c r="F15" s="96">
        <v>0</v>
      </c>
      <c r="G15" s="95">
        <v>0</v>
      </c>
      <c r="H15" s="95">
        <v>0</v>
      </c>
      <c r="I15" s="95">
        <v>2</v>
      </c>
      <c r="J15" s="96">
        <v>0</v>
      </c>
      <c r="K15" s="95">
        <v>0</v>
      </c>
      <c r="L15" s="95">
        <v>0</v>
      </c>
      <c r="M15" s="95">
        <v>0</v>
      </c>
      <c r="N15" s="96">
        <v>0</v>
      </c>
      <c r="O15" s="95">
        <v>0</v>
      </c>
      <c r="P15" s="95">
        <v>0</v>
      </c>
      <c r="Q15" s="95">
        <v>0</v>
      </c>
      <c r="R15" s="96">
        <v>0</v>
      </c>
    </row>
    <row r="16" spans="2:17" ht="12.75">
      <c r="B16" s="76" t="s">
        <v>55</v>
      </c>
      <c r="C16" s="123"/>
      <c r="D16" s="124"/>
      <c r="E16" s="125"/>
      <c r="G16" s="123"/>
      <c r="H16" s="124"/>
      <c r="I16" s="125"/>
      <c r="K16" s="123"/>
      <c r="L16" s="124"/>
      <c r="M16" s="125"/>
      <c r="O16" s="123"/>
      <c r="P16" s="124"/>
      <c r="Q16" s="125"/>
    </row>
    <row r="17" spans="3:17" ht="12.75">
      <c r="C17" s="116"/>
      <c r="D17" s="117"/>
      <c r="E17" s="118"/>
      <c r="G17" s="116"/>
      <c r="H17" s="117"/>
      <c r="I17" s="118"/>
      <c r="K17" s="116"/>
      <c r="L17" s="117"/>
      <c r="M17" s="118"/>
      <c r="O17" s="116"/>
      <c r="P17" s="117"/>
      <c r="Q17" s="118"/>
    </row>
    <row r="18" spans="2:18" ht="12.75"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</row>
    <row r="19" spans="2:18" ht="12.75"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spans="3:18" ht="12.75"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</row>
    <row r="21" spans="3:18" ht="12.75"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</row>
    <row r="22" spans="3:18" ht="12.75"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</row>
    <row r="23" spans="3:18" ht="12.75"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</row>
    <row r="24" spans="3:18" ht="12.75"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</row>
    <row r="25" spans="3:18" ht="12.75"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</row>
    <row r="26" spans="3:18" ht="12.75"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</row>
    <row r="27" spans="3:18" ht="12.75"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</row>
    <row r="28" spans="3:18" ht="12.75"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</row>
  </sheetData>
  <sheetProtection/>
  <mergeCells count="12">
    <mergeCell ref="L2:M2"/>
    <mergeCell ref="P2:Q2"/>
    <mergeCell ref="C16:E17"/>
    <mergeCell ref="G16:I17"/>
    <mergeCell ref="K16:M17"/>
    <mergeCell ref="O16:Q17"/>
    <mergeCell ref="C1:E1"/>
    <mergeCell ref="G1:I1"/>
    <mergeCell ref="K1:M1"/>
    <mergeCell ref="O1:Q1"/>
    <mergeCell ref="D2:E2"/>
    <mergeCell ref="H2:I2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view="pageBreakPreview" zoomScaleSheetLayoutView="100" zoomScalePageLayoutView="0" workbookViewId="0" topLeftCell="A1">
      <selection activeCell="T2" sqref="T2"/>
    </sheetView>
  </sheetViews>
  <sheetFormatPr defaultColWidth="9.00390625" defaultRowHeight="12.75"/>
  <cols>
    <col min="1" max="1" width="3.625" style="0" customWidth="1"/>
    <col min="2" max="2" width="26.00390625" style="0" customWidth="1"/>
    <col min="3" max="5" width="5.375" style="0" customWidth="1"/>
    <col min="6" max="6" width="7.875" style="0" bestFit="1" customWidth="1"/>
    <col min="7" max="9" width="5.375" style="0" customWidth="1"/>
    <col min="10" max="10" width="7.00390625" style="0" bestFit="1" customWidth="1"/>
    <col min="11" max="13" width="5.375" style="0" customWidth="1"/>
    <col min="14" max="14" width="7.00390625" style="0" bestFit="1" customWidth="1"/>
    <col min="15" max="17" width="5.375" style="0" customWidth="1"/>
    <col min="18" max="18" width="7.875" style="0" bestFit="1" customWidth="1"/>
  </cols>
  <sheetData>
    <row r="1" spans="3:18" ht="30.75" customHeight="1">
      <c r="C1" s="107" t="s">
        <v>81</v>
      </c>
      <c r="D1" s="108"/>
      <c r="E1" s="109"/>
      <c r="F1" s="75">
        <v>39587</v>
      </c>
      <c r="G1" s="107" t="s">
        <v>100</v>
      </c>
      <c r="H1" s="108"/>
      <c r="I1" s="109"/>
      <c r="J1" s="75">
        <v>39539</v>
      </c>
      <c r="K1" s="107" t="s">
        <v>83</v>
      </c>
      <c r="L1" s="108"/>
      <c r="M1" s="110"/>
      <c r="N1" s="75">
        <v>39480</v>
      </c>
      <c r="O1" s="107" t="s">
        <v>84</v>
      </c>
      <c r="P1" s="108"/>
      <c r="Q1" s="110"/>
      <c r="R1" s="75">
        <v>39584</v>
      </c>
    </row>
    <row r="2" spans="1:18" s="26" customFormat="1" ht="36" customHeight="1">
      <c r="A2" s="24" t="s">
        <v>15</v>
      </c>
      <c r="B2" s="25" t="s">
        <v>16</v>
      </c>
      <c r="C2" s="72" t="s">
        <v>41</v>
      </c>
      <c r="D2" s="111" t="s">
        <v>96</v>
      </c>
      <c r="E2" s="112"/>
      <c r="F2" s="87"/>
      <c r="G2" s="73" t="s">
        <v>42</v>
      </c>
      <c r="H2" s="111" t="s">
        <v>101</v>
      </c>
      <c r="I2" s="119"/>
      <c r="J2" s="87"/>
      <c r="K2" s="73" t="s">
        <v>43</v>
      </c>
      <c r="L2" s="111" t="s">
        <v>102</v>
      </c>
      <c r="M2" s="119"/>
      <c r="N2" s="87"/>
      <c r="O2" s="73" t="s">
        <v>44</v>
      </c>
      <c r="P2" s="111" t="s">
        <v>98</v>
      </c>
      <c r="Q2" s="119"/>
      <c r="R2" s="88"/>
    </row>
    <row r="3" spans="1:18" s="31" customFormat="1" ht="37.5" customHeight="1">
      <c r="A3" s="27"/>
      <c r="B3" s="28" t="s">
        <v>40</v>
      </c>
      <c r="C3" s="29">
        <v>1</v>
      </c>
      <c r="D3" s="29">
        <v>2</v>
      </c>
      <c r="E3" s="29">
        <v>3</v>
      </c>
      <c r="F3" s="30"/>
      <c r="G3" s="29">
        <v>1</v>
      </c>
      <c r="H3" s="29">
        <v>2</v>
      </c>
      <c r="I3" s="29">
        <v>3</v>
      </c>
      <c r="J3" s="30"/>
      <c r="K3" s="29">
        <v>1</v>
      </c>
      <c r="L3" s="29">
        <v>2</v>
      </c>
      <c r="M3" s="29">
        <v>3</v>
      </c>
      <c r="N3" s="30"/>
      <c r="O3" s="29">
        <v>1</v>
      </c>
      <c r="P3" s="29">
        <v>2</v>
      </c>
      <c r="Q3" s="29">
        <v>3</v>
      </c>
      <c r="R3" s="30"/>
    </row>
    <row r="4" spans="1:18" s="31" customFormat="1" ht="18">
      <c r="A4" s="32" t="s">
        <v>22</v>
      </c>
      <c r="B4" s="33" t="s">
        <v>23</v>
      </c>
      <c r="C4" s="67">
        <v>7.5</v>
      </c>
      <c r="D4" s="67">
        <v>7.5</v>
      </c>
      <c r="E4" s="67">
        <v>7.5</v>
      </c>
      <c r="F4" s="34">
        <f>SUM(C4+D4+E4)/3</f>
        <v>7.5</v>
      </c>
      <c r="G4" s="71">
        <v>8</v>
      </c>
      <c r="H4" s="71">
        <v>8.5</v>
      </c>
      <c r="I4" s="71">
        <v>8</v>
      </c>
      <c r="J4" s="34">
        <f>SUM(G4+H4+I4)/3</f>
        <v>8.166666666666666</v>
      </c>
      <c r="K4" s="67">
        <v>8</v>
      </c>
      <c r="L4" s="67">
        <v>8.5</v>
      </c>
      <c r="M4" s="67">
        <v>8</v>
      </c>
      <c r="N4" s="34">
        <f>SUM(K4+L4+M4)/3</f>
        <v>8.166666666666666</v>
      </c>
      <c r="O4" s="67">
        <v>7</v>
      </c>
      <c r="P4" s="67">
        <v>7.5</v>
      </c>
      <c r="Q4" s="67">
        <v>7</v>
      </c>
      <c r="R4" s="34">
        <f>SUM(O4+P4+Q4)/3</f>
        <v>7.166666666666667</v>
      </c>
    </row>
    <row r="5" spans="1:18" s="31" customFormat="1" ht="18">
      <c r="A5" s="35" t="s">
        <v>24</v>
      </c>
      <c r="B5" s="36" t="s">
        <v>25</v>
      </c>
      <c r="C5" s="68">
        <v>9</v>
      </c>
      <c r="D5" s="68">
        <v>9</v>
      </c>
      <c r="E5" s="68">
        <v>9</v>
      </c>
      <c r="F5" s="34">
        <f>SUM(C5+D5+E5)/3</f>
        <v>9</v>
      </c>
      <c r="G5" s="71">
        <v>8</v>
      </c>
      <c r="H5" s="71">
        <v>8.5</v>
      </c>
      <c r="I5" s="71">
        <v>8</v>
      </c>
      <c r="J5" s="34">
        <f>SUM(G5+H5+I5)/3</f>
        <v>8.166666666666666</v>
      </c>
      <c r="K5" s="68">
        <v>7.5</v>
      </c>
      <c r="L5" s="68">
        <v>8.5</v>
      </c>
      <c r="M5" s="68">
        <v>8.5</v>
      </c>
      <c r="N5" s="34">
        <f>SUM(K5+L5+M5)/3</f>
        <v>8.166666666666666</v>
      </c>
      <c r="O5" s="68">
        <v>8</v>
      </c>
      <c r="P5" s="68">
        <v>7.5</v>
      </c>
      <c r="Q5" s="68">
        <v>8</v>
      </c>
      <c r="R5" s="34">
        <f>SUM(O5+P5+Q5)/3</f>
        <v>7.833333333333333</v>
      </c>
    </row>
    <row r="6" spans="1:18" s="31" customFormat="1" ht="18">
      <c r="A6" s="37"/>
      <c r="B6" s="38" t="s">
        <v>26</v>
      </c>
      <c r="C6" s="39">
        <f>SUM((C4+C5)/2*0.4)</f>
        <v>3.3000000000000003</v>
      </c>
      <c r="D6" s="39">
        <f>SUM((D4+D5)/2*0.4)</f>
        <v>3.3000000000000003</v>
      </c>
      <c r="E6" s="39">
        <f>SUM((E4+E5)/2*0.4)</f>
        <v>3.3000000000000003</v>
      </c>
      <c r="F6" s="34">
        <f>SUM(C6+D6+E6)/3</f>
        <v>3.3000000000000003</v>
      </c>
      <c r="G6" s="39">
        <f>SUM((G4+G5)/2*0.4)</f>
        <v>3.2</v>
      </c>
      <c r="H6" s="39">
        <f>SUM((H4+H5)/2*0.4)</f>
        <v>3.4000000000000004</v>
      </c>
      <c r="I6" s="39">
        <f>SUM((I4+I5)/2*0.4)</f>
        <v>3.2</v>
      </c>
      <c r="J6" s="34">
        <f>SUM(G6+H6+I6)/3</f>
        <v>3.266666666666667</v>
      </c>
      <c r="K6" s="39">
        <f>SUM((K4+K5)/2*0.4)</f>
        <v>3.1</v>
      </c>
      <c r="L6" s="39">
        <f>SUM((L4+L5)/2*0.4)</f>
        <v>3.4000000000000004</v>
      </c>
      <c r="M6" s="39">
        <f>SUM((M4+M5)/2*0.4)</f>
        <v>3.3000000000000003</v>
      </c>
      <c r="N6" s="34">
        <f>SUM(K6+L6+M6)/3</f>
        <v>3.266666666666667</v>
      </c>
      <c r="O6" s="39">
        <f>SUM((O4+O5)/2*0.4)</f>
        <v>3</v>
      </c>
      <c r="P6" s="39">
        <f>SUM((P4+P5)/2*0.4)</f>
        <v>3</v>
      </c>
      <c r="Q6" s="39">
        <f>SUM((Q4+Q5)/2*0.4)</f>
        <v>3</v>
      </c>
      <c r="R6" s="34">
        <f>SUM(O6+P6+Q6)/3</f>
        <v>3</v>
      </c>
    </row>
    <row r="7" spans="1:18" s="31" customFormat="1" ht="18">
      <c r="A7" s="40" t="s">
        <v>27</v>
      </c>
      <c r="B7" s="41" t="s">
        <v>28</v>
      </c>
      <c r="C7" s="69">
        <v>8</v>
      </c>
      <c r="D7" s="69">
        <v>8</v>
      </c>
      <c r="E7" s="69">
        <v>9</v>
      </c>
      <c r="F7" s="92">
        <f>SUM(C7+D7+E7)/3-C15</f>
        <v>8.333333333333334</v>
      </c>
      <c r="G7" s="69">
        <v>8</v>
      </c>
      <c r="H7" s="69">
        <v>8</v>
      </c>
      <c r="I7" s="69">
        <v>8</v>
      </c>
      <c r="J7" s="92">
        <f>SUM(G7+H7+I7)/3-G15</f>
        <v>8</v>
      </c>
      <c r="K7" s="69">
        <v>8</v>
      </c>
      <c r="L7" s="69">
        <v>8</v>
      </c>
      <c r="M7" s="69">
        <v>8</v>
      </c>
      <c r="N7" s="92">
        <f>SUM(K7+L7+M7)/3-K15</f>
        <v>8</v>
      </c>
      <c r="O7" s="69">
        <v>8</v>
      </c>
      <c r="P7" s="69">
        <v>8.5</v>
      </c>
      <c r="Q7" s="69">
        <v>8.5</v>
      </c>
      <c r="R7" s="92">
        <f>SUM(O7+P7+Q7)/3-O15</f>
        <v>8.333333333333334</v>
      </c>
    </row>
    <row r="8" spans="1:18" s="31" customFormat="1" ht="18">
      <c r="A8" s="42"/>
      <c r="B8" s="43" t="s">
        <v>29</v>
      </c>
      <c r="C8" s="44">
        <f>SUM(C7*0.2)</f>
        <v>1.6</v>
      </c>
      <c r="D8" s="44">
        <f>SUM(D7*0.2)</f>
        <v>1.6</v>
      </c>
      <c r="E8" s="44">
        <f>SUM(E7*0.2)</f>
        <v>1.8</v>
      </c>
      <c r="F8" s="93">
        <f>SUM(F7)*0.2</f>
        <v>1.666666666666667</v>
      </c>
      <c r="G8" s="44">
        <f>SUM(G7*0.2)</f>
        <v>1.6</v>
      </c>
      <c r="H8" s="44">
        <f>SUM(H7*0.2)</f>
        <v>1.6</v>
      </c>
      <c r="I8" s="44">
        <f>SUM(I7*0.2)</f>
        <v>1.6</v>
      </c>
      <c r="J8" s="93">
        <f>SUM(J7)*0.2</f>
        <v>1.6</v>
      </c>
      <c r="K8" s="44">
        <f>SUM(K7*0.2)</f>
        <v>1.6</v>
      </c>
      <c r="L8" s="44">
        <f>SUM(L7*0.2)</f>
        <v>1.6</v>
      </c>
      <c r="M8" s="44">
        <f>SUM(M7*0.2)</f>
        <v>1.6</v>
      </c>
      <c r="N8" s="93">
        <f>SUM(N7)*0.2</f>
        <v>1.6</v>
      </c>
      <c r="O8" s="44">
        <f>SUM(O7*0.2)</f>
        <v>1.6</v>
      </c>
      <c r="P8" s="44">
        <f>SUM(P7*0.2)</f>
        <v>1.7000000000000002</v>
      </c>
      <c r="Q8" s="44">
        <f>SUM(Q7*0.2)</f>
        <v>1.7000000000000002</v>
      </c>
      <c r="R8" s="93">
        <f>SUM(R7)*0.2</f>
        <v>1.666666666666667</v>
      </c>
    </row>
    <row r="9" spans="1:18" s="31" customFormat="1" ht="18">
      <c r="A9" s="35" t="s">
        <v>30</v>
      </c>
      <c r="B9" s="45" t="s">
        <v>31</v>
      </c>
      <c r="C9" s="70">
        <v>8.5</v>
      </c>
      <c r="D9" s="70">
        <v>8.5</v>
      </c>
      <c r="E9" s="70">
        <v>9</v>
      </c>
      <c r="F9" s="92">
        <f>SUM(C9+D9+E9)/3-D15</f>
        <v>8.666666666666666</v>
      </c>
      <c r="G9" s="70">
        <v>8.5</v>
      </c>
      <c r="H9" s="70">
        <v>8.5</v>
      </c>
      <c r="I9" s="70">
        <v>8</v>
      </c>
      <c r="J9" s="92">
        <f>SUM(G9+H9+I9)/3-H15</f>
        <v>8.333333333333334</v>
      </c>
      <c r="K9" s="70">
        <v>8</v>
      </c>
      <c r="L9" s="70">
        <v>8</v>
      </c>
      <c r="M9" s="70">
        <v>8</v>
      </c>
      <c r="N9" s="92">
        <f>SUM(K9+L9+M9)/3-L15</f>
        <v>8</v>
      </c>
      <c r="O9" s="70">
        <v>7.5</v>
      </c>
      <c r="P9" s="70">
        <v>8.5</v>
      </c>
      <c r="Q9" s="70">
        <v>8</v>
      </c>
      <c r="R9" s="92">
        <f>SUM(O9+P9+Q9)/3-P15</f>
        <v>8</v>
      </c>
    </row>
    <row r="10" spans="1:18" s="31" customFormat="1" ht="18">
      <c r="A10" s="35"/>
      <c r="B10" s="43" t="s">
        <v>32</v>
      </c>
      <c r="C10" s="44">
        <f>SUM(C9*0.3)</f>
        <v>2.55</v>
      </c>
      <c r="D10" s="44">
        <f>SUM(D9*0.3)</f>
        <v>2.55</v>
      </c>
      <c r="E10" s="44">
        <f>SUM(E9*0.3)</f>
        <v>2.6999999999999997</v>
      </c>
      <c r="F10" s="93">
        <f>SUM(F9)*0.3</f>
        <v>2.5999999999999996</v>
      </c>
      <c r="G10" s="44">
        <f>SUM(G9*0.3)</f>
        <v>2.55</v>
      </c>
      <c r="H10" s="44">
        <f>SUM(H9*0.3)</f>
        <v>2.55</v>
      </c>
      <c r="I10" s="44">
        <f>SUM(I9*0.3)</f>
        <v>2.4</v>
      </c>
      <c r="J10" s="93">
        <f>SUM(J9)*0.3</f>
        <v>2.5</v>
      </c>
      <c r="K10" s="44">
        <f>SUM(K9*0.3)</f>
        <v>2.4</v>
      </c>
      <c r="L10" s="44">
        <f>SUM(L9*0.3)</f>
        <v>2.4</v>
      </c>
      <c r="M10" s="44">
        <f>SUM(M9*0.3)</f>
        <v>2.4</v>
      </c>
      <c r="N10" s="93">
        <f>SUM(N9)*0.3</f>
        <v>2.4</v>
      </c>
      <c r="O10" s="44">
        <f>SUM(O9*0.3)</f>
        <v>2.25</v>
      </c>
      <c r="P10" s="44">
        <f>SUM(P9*0.3)</f>
        <v>2.55</v>
      </c>
      <c r="Q10" s="44">
        <f>SUM(Q9*0.3)</f>
        <v>2.4</v>
      </c>
      <c r="R10" s="93">
        <f>SUM(R9)*0.3</f>
        <v>2.4</v>
      </c>
    </row>
    <row r="11" spans="1:18" s="31" customFormat="1" ht="18">
      <c r="A11" s="35" t="s">
        <v>33</v>
      </c>
      <c r="B11" s="45" t="s">
        <v>34</v>
      </c>
      <c r="C11" s="70">
        <v>8.5</v>
      </c>
      <c r="D11" s="70">
        <v>8.5</v>
      </c>
      <c r="E11" s="70">
        <v>8.5</v>
      </c>
      <c r="F11" s="92">
        <f>SUM(C11+D11+E11)/3-E15</f>
        <v>8.5</v>
      </c>
      <c r="G11" s="70">
        <v>8</v>
      </c>
      <c r="H11" s="70">
        <v>8.5</v>
      </c>
      <c r="I11" s="70">
        <v>8.5</v>
      </c>
      <c r="J11" s="92">
        <f>SUM(G11+H11+I11)/3-I15</f>
        <v>8.333333333333334</v>
      </c>
      <c r="K11" s="70">
        <v>8</v>
      </c>
      <c r="L11" s="70">
        <v>8.5</v>
      </c>
      <c r="M11" s="70">
        <v>8</v>
      </c>
      <c r="N11" s="92">
        <f>SUM(K11+L11+M11)/3-M15</f>
        <v>8.166666666666666</v>
      </c>
      <c r="O11" s="70">
        <v>8</v>
      </c>
      <c r="P11" s="70">
        <v>8.5</v>
      </c>
      <c r="Q11" s="70">
        <v>8.5</v>
      </c>
      <c r="R11" s="92">
        <f>SUM(O11+P11+Q11)/3-Q15</f>
        <v>8.333333333333334</v>
      </c>
    </row>
    <row r="12" spans="1:18" s="31" customFormat="1" ht="18">
      <c r="A12" s="46"/>
      <c r="B12" s="43" t="s">
        <v>35</v>
      </c>
      <c r="C12" s="44">
        <f>SUM(C11*0.5)</f>
        <v>4.25</v>
      </c>
      <c r="D12" s="44">
        <f>SUM(D11*0.5)</f>
        <v>4.25</v>
      </c>
      <c r="E12" s="44">
        <f>SUM(E11*0.5)</f>
        <v>4.25</v>
      </c>
      <c r="F12" s="93">
        <f>SUM(F11)*0.5</f>
        <v>4.25</v>
      </c>
      <c r="G12" s="44">
        <f>SUM(G11*0.5)</f>
        <v>4</v>
      </c>
      <c r="H12" s="44">
        <f>SUM(H11*0.5)</f>
        <v>4.25</v>
      </c>
      <c r="I12" s="44">
        <f>SUM(I11*0.5)</f>
        <v>4.25</v>
      </c>
      <c r="J12" s="93">
        <f>SUM(J11)*0.5</f>
        <v>4.166666666666667</v>
      </c>
      <c r="K12" s="44">
        <f>SUM(K11*0.5)</f>
        <v>4</v>
      </c>
      <c r="L12" s="44">
        <f>SUM(L11*0.5)</f>
        <v>4.25</v>
      </c>
      <c r="M12" s="44">
        <f>SUM(M11*0.5)</f>
        <v>4</v>
      </c>
      <c r="N12" s="93">
        <f>SUM(N11)*0.5</f>
        <v>4.083333333333333</v>
      </c>
      <c r="O12" s="44">
        <f>SUM(O11*0.5)</f>
        <v>4</v>
      </c>
      <c r="P12" s="44">
        <f>SUM(P11*0.5)</f>
        <v>4.25</v>
      </c>
      <c r="Q12" s="44">
        <f>SUM(Q11*0.5)</f>
        <v>4.25</v>
      </c>
      <c r="R12" s="93">
        <f>SUM(R11)*0.5</f>
        <v>4.166666666666667</v>
      </c>
    </row>
    <row r="13" spans="1:18" s="31" customFormat="1" ht="18">
      <c r="A13" s="37"/>
      <c r="B13" s="47" t="s">
        <v>36</v>
      </c>
      <c r="C13" s="44">
        <f aca="true" t="shared" si="0" ref="C13:R13">SUM(C8+C10+C12)*0.6</f>
        <v>5.04</v>
      </c>
      <c r="D13" s="44">
        <f t="shared" si="0"/>
        <v>5.04</v>
      </c>
      <c r="E13" s="44">
        <f t="shared" si="0"/>
        <v>5.25</v>
      </c>
      <c r="F13" s="94">
        <f t="shared" si="0"/>
        <v>5.109999999999999</v>
      </c>
      <c r="G13" s="44">
        <f t="shared" si="0"/>
        <v>4.89</v>
      </c>
      <c r="H13" s="44">
        <f t="shared" si="0"/>
        <v>5.04</v>
      </c>
      <c r="I13" s="44">
        <f t="shared" si="0"/>
        <v>4.95</v>
      </c>
      <c r="J13" s="94">
        <f t="shared" si="0"/>
        <v>4.959999999999999</v>
      </c>
      <c r="K13" s="44">
        <f t="shared" si="0"/>
        <v>4.8</v>
      </c>
      <c r="L13" s="44">
        <f t="shared" si="0"/>
        <v>4.95</v>
      </c>
      <c r="M13" s="44">
        <f t="shared" si="0"/>
        <v>4.8</v>
      </c>
      <c r="N13" s="94">
        <f t="shared" si="0"/>
        <v>4.849999999999999</v>
      </c>
      <c r="O13" s="44">
        <f t="shared" si="0"/>
        <v>4.71</v>
      </c>
      <c r="P13" s="44">
        <f t="shared" si="0"/>
        <v>5.1</v>
      </c>
      <c r="Q13" s="44">
        <f t="shared" si="0"/>
        <v>5.01</v>
      </c>
      <c r="R13" s="94">
        <f t="shared" si="0"/>
        <v>4.94</v>
      </c>
    </row>
    <row r="14" spans="1:18" s="31" customFormat="1" ht="20.25">
      <c r="A14" s="48"/>
      <c r="B14" s="49" t="s">
        <v>13</v>
      </c>
      <c r="C14" s="50">
        <f aca="true" t="shared" si="1" ref="C14:Q14">SUM(C6+C13)</f>
        <v>8.34</v>
      </c>
      <c r="D14" s="50">
        <f t="shared" si="1"/>
        <v>8.34</v>
      </c>
      <c r="E14" s="50">
        <f t="shared" si="1"/>
        <v>8.55</v>
      </c>
      <c r="F14" s="65">
        <f>SUM(F6+F13)</f>
        <v>8.41</v>
      </c>
      <c r="G14" s="50">
        <f t="shared" si="1"/>
        <v>8.09</v>
      </c>
      <c r="H14" s="50">
        <f t="shared" si="1"/>
        <v>8.440000000000001</v>
      </c>
      <c r="I14" s="50">
        <f t="shared" si="1"/>
        <v>8.15</v>
      </c>
      <c r="J14" s="65">
        <f>SUM(J6+J13)</f>
        <v>8.226666666666667</v>
      </c>
      <c r="K14" s="50">
        <f t="shared" si="1"/>
        <v>7.9</v>
      </c>
      <c r="L14" s="50">
        <f t="shared" si="1"/>
        <v>8.350000000000001</v>
      </c>
      <c r="M14" s="50">
        <f t="shared" si="1"/>
        <v>8.1</v>
      </c>
      <c r="N14" s="65">
        <f>SUM(N6+N13)</f>
        <v>8.116666666666665</v>
      </c>
      <c r="O14" s="50">
        <f t="shared" si="1"/>
        <v>7.71</v>
      </c>
      <c r="P14" s="50">
        <f t="shared" si="1"/>
        <v>8.1</v>
      </c>
      <c r="Q14" s="50">
        <f t="shared" si="1"/>
        <v>8.01</v>
      </c>
      <c r="R14" s="65">
        <f>SUM(R6+R13)</f>
        <v>7.94</v>
      </c>
    </row>
    <row r="15" spans="1:18" s="54" customFormat="1" ht="23.25">
      <c r="A15" s="51"/>
      <c r="B15" s="52" t="s">
        <v>67</v>
      </c>
      <c r="C15" s="95">
        <v>0</v>
      </c>
      <c r="D15" s="95">
        <v>0</v>
      </c>
      <c r="E15" s="95">
        <v>0</v>
      </c>
      <c r="F15" s="96">
        <v>0</v>
      </c>
      <c r="G15" s="95">
        <v>0</v>
      </c>
      <c r="H15" s="95">
        <v>0</v>
      </c>
      <c r="I15" s="95">
        <v>0</v>
      </c>
      <c r="J15" s="96">
        <v>0</v>
      </c>
      <c r="K15" s="95">
        <v>0</v>
      </c>
      <c r="L15" s="95">
        <v>0</v>
      </c>
      <c r="M15" s="95">
        <v>0</v>
      </c>
      <c r="N15" s="96">
        <v>0</v>
      </c>
      <c r="O15" s="95">
        <v>0</v>
      </c>
      <c r="P15" s="95">
        <v>0</v>
      </c>
      <c r="Q15" s="95">
        <v>0</v>
      </c>
      <c r="R15" s="96">
        <v>0</v>
      </c>
    </row>
    <row r="16" spans="2:17" ht="12.75">
      <c r="B16" s="76" t="s">
        <v>55</v>
      </c>
      <c r="C16" s="123"/>
      <c r="D16" s="124"/>
      <c r="E16" s="125"/>
      <c r="G16" s="123"/>
      <c r="H16" s="124"/>
      <c r="I16" s="125"/>
      <c r="K16" s="123"/>
      <c r="L16" s="124"/>
      <c r="M16" s="125"/>
      <c r="O16" s="123"/>
      <c r="P16" s="124"/>
      <c r="Q16" s="125"/>
    </row>
    <row r="17" spans="3:17" ht="12.75">
      <c r="C17" s="116"/>
      <c r="D17" s="117"/>
      <c r="E17" s="118"/>
      <c r="G17" s="116"/>
      <c r="H17" s="117"/>
      <c r="I17" s="118"/>
      <c r="K17" s="116"/>
      <c r="L17" s="117"/>
      <c r="M17" s="118"/>
      <c r="O17" s="116"/>
      <c r="P17" s="117"/>
      <c r="Q17" s="118"/>
    </row>
    <row r="18" spans="2:18" ht="12.75"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</row>
    <row r="19" spans="2:18" ht="12.75"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spans="3:18" ht="12.75"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</row>
    <row r="21" spans="3:18" ht="12.75"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</row>
    <row r="22" spans="3:18" ht="12.75"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</row>
    <row r="23" spans="3:18" ht="12.75"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</row>
    <row r="24" spans="3:18" ht="12.75"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</row>
    <row r="25" spans="3:18" ht="12.75"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</row>
    <row r="26" spans="3:18" ht="12.75"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</row>
    <row r="27" spans="3:18" ht="12.75"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</row>
    <row r="28" spans="3:18" ht="12.75"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</row>
  </sheetData>
  <sheetProtection/>
  <mergeCells count="12">
    <mergeCell ref="L2:M2"/>
    <mergeCell ref="P2:Q2"/>
    <mergeCell ref="C16:E17"/>
    <mergeCell ref="G16:I17"/>
    <mergeCell ref="K16:M17"/>
    <mergeCell ref="O16:Q17"/>
    <mergeCell ref="C1:E1"/>
    <mergeCell ref="G1:I1"/>
    <mergeCell ref="K1:M1"/>
    <mergeCell ref="O1:Q1"/>
    <mergeCell ref="D2:E2"/>
    <mergeCell ref="H2:I2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view="pageBreakPreview" zoomScaleSheetLayoutView="100" zoomScalePageLayoutView="0" workbookViewId="0" topLeftCell="A1">
      <selection activeCell="L11" sqref="L11"/>
    </sheetView>
  </sheetViews>
  <sheetFormatPr defaultColWidth="9.00390625" defaultRowHeight="12.75"/>
  <cols>
    <col min="1" max="1" width="3.625" style="0" customWidth="1"/>
    <col min="2" max="2" width="26.00390625" style="0" customWidth="1"/>
    <col min="3" max="5" width="5.375" style="0" customWidth="1"/>
    <col min="6" max="6" width="7.875" style="0" bestFit="1" customWidth="1"/>
    <col min="7" max="9" width="5.375" style="0" customWidth="1"/>
    <col min="10" max="10" width="7.875" style="0" bestFit="1" customWidth="1"/>
    <col min="11" max="13" width="5.375" style="0" customWidth="1"/>
    <col min="14" max="14" width="7.00390625" style="0" bestFit="1" customWidth="1"/>
    <col min="15" max="17" width="5.375" style="0" customWidth="1"/>
    <col min="18" max="18" width="7.00390625" style="0" bestFit="1" customWidth="1"/>
  </cols>
  <sheetData>
    <row r="1" spans="3:18" ht="30.75" customHeight="1">
      <c r="C1" s="107" t="s">
        <v>85</v>
      </c>
      <c r="D1" s="108"/>
      <c r="E1" s="109"/>
      <c r="F1" s="75">
        <v>39566</v>
      </c>
      <c r="G1" s="107" t="s">
        <v>86</v>
      </c>
      <c r="H1" s="108"/>
      <c r="I1" s="109"/>
      <c r="J1" s="75">
        <v>39554</v>
      </c>
      <c r="K1" s="107"/>
      <c r="L1" s="108"/>
      <c r="M1" s="110"/>
      <c r="N1" s="75"/>
      <c r="O1" s="107"/>
      <c r="P1" s="108"/>
      <c r="Q1" s="110"/>
      <c r="R1" s="75"/>
    </row>
    <row r="2" spans="1:18" s="26" customFormat="1" ht="36" customHeight="1">
      <c r="A2" s="24" t="s">
        <v>15</v>
      </c>
      <c r="B2" s="25" t="s">
        <v>16</v>
      </c>
      <c r="C2" s="72" t="s">
        <v>45</v>
      </c>
      <c r="D2" s="111" t="s">
        <v>88</v>
      </c>
      <c r="E2" s="112"/>
      <c r="F2" s="87"/>
      <c r="G2" s="73" t="s">
        <v>46</v>
      </c>
      <c r="H2" s="111" t="s">
        <v>99</v>
      </c>
      <c r="I2" s="119"/>
      <c r="J2" s="87"/>
      <c r="K2" s="73" t="s">
        <v>47</v>
      </c>
      <c r="L2" s="111"/>
      <c r="M2" s="119"/>
      <c r="N2" s="87"/>
      <c r="O2" s="73" t="s">
        <v>48</v>
      </c>
      <c r="P2" s="111"/>
      <c r="Q2" s="119"/>
      <c r="R2" s="88"/>
    </row>
    <row r="3" spans="1:18" s="31" customFormat="1" ht="37.5" customHeight="1">
      <c r="A3" s="27"/>
      <c r="B3" s="28" t="s">
        <v>40</v>
      </c>
      <c r="C3" s="29">
        <v>1</v>
      </c>
      <c r="D3" s="29">
        <v>2</v>
      </c>
      <c r="E3" s="29">
        <v>3</v>
      </c>
      <c r="F3" s="30"/>
      <c r="G3" s="29">
        <v>1</v>
      </c>
      <c r="H3" s="29">
        <v>2</v>
      </c>
      <c r="I3" s="29">
        <v>3</v>
      </c>
      <c r="J3" s="30"/>
      <c r="K3" s="29">
        <v>1</v>
      </c>
      <c r="L3" s="29">
        <v>2</v>
      </c>
      <c r="M3" s="29">
        <v>3</v>
      </c>
      <c r="N3" s="30"/>
      <c r="O3" s="29">
        <v>1</v>
      </c>
      <c r="P3" s="29">
        <v>2</v>
      </c>
      <c r="Q3" s="29">
        <v>3</v>
      </c>
      <c r="R3" s="30"/>
    </row>
    <row r="4" spans="1:18" s="31" customFormat="1" ht="18">
      <c r="A4" s="32" t="s">
        <v>22</v>
      </c>
      <c r="B4" s="33" t="s">
        <v>23</v>
      </c>
      <c r="C4" s="67">
        <v>7.5</v>
      </c>
      <c r="D4" s="67">
        <v>7.5</v>
      </c>
      <c r="E4" s="67">
        <v>7.5</v>
      </c>
      <c r="F4" s="34">
        <f>SUM(C4+D4+E4)/3</f>
        <v>7.5</v>
      </c>
      <c r="G4" s="67">
        <v>8</v>
      </c>
      <c r="H4" s="67">
        <v>8</v>
      </c>
      <c r="I4" s="67">
        <v>8</v>
      </c>
      <c r="J4" s="34">
        <f>SUM(G4+H4+I4)/3</f>
        <v>8</v>
      </c>
      <c r="K4" s="67"/>
      <c r="L4" s="67"/>
      <c r="M4" s="67"/>
      <c r="N4" s="34">
        <f>SUM(K4+L4+M4)/3</f>
        <v>0</v>
      </c>
      <c r="O4" s="67"/>
      <c r="P4" s="67"/>
      <c r="Q4" s="67"/>
      <c r="R4" s="34">
        <f>SUM(O4+P4+Q4)/3</f>
        <v>0</v>
      </c>
    </row>
    <row r="5" spans="1:18" s="31" customFormat="1" ht="18">
      <c r="A5" s="35" t="s">
        <v>24</v>
      </c>
      <c r="B5" s="36" t="s">
        <v>25</v>
      </c>
      <c r="C5" s="68">
        <v>8</v>
      </c>
      <c r="D5" s="68">
        <v>7</v>
      </c>
      <c r="E5" s="68">
        <v>8</v>
      </c>
      <c r="F5" s="34">
        <f>SUM(C5+D5+E5)/3</f>
        <v>7.666666666666667</v>
      </c>
      <c r="G5" s="68">
        <v>8</v>
      </c>
      <c r="H5" s="68">
        <v>8</v>
      </c>
      <c r="I5" s="68">
        <v>8</v>
      </c>
      <c r="J5" s="34">
        <f>SUM(G5+H5+I5)/3</f>
        <v>8</v>
      </c>
      <c r="K5" s="68"/>
      <c r="L5" s="68"/>
      <c r="M5" s="68"/>
      <c r="N5" s="34">
        <f>SUM(K5+L5+M5)/3</f>
        <v>0</v>
      </c>
      <c r="O5" s="68"/>
      <c r="P5" s="68"/>
      <c r="Q5" s="68"/>
      <c r="R5" s="34">
        <f>SUM(O5+P5+Q5)/3</f>
        <v>0</v>
      </c>
    </row>
    <row r="6" spans="1:18" s="31" customFormat="1" ht="18">
      <c r="A6" s="37"/>
      <c r="B6" s="38" t="s">
        <v>26</v>
      </c>
      <c r="C6" s="39">
        <f>SUM((C4+C5)/2*0.4)</f>
        <v>3.1</v>
      </c>
      <c r="D6" s="39">
        <f>SUM((D4+D5)/2*0.4)</f>
        <v>2.9000000000000004</v>
      </c>
      <c r="E6" s="39">
        <f>SUM((E4+E5)/2*0.4)</f>
        <v>3.1</v>
      </c>
      <c r="F6" s="34">
        <f>SUM(C6+D6+E6)/3</f>
        <v>3.033333333333333</v>
      </c>
      <c r="G6" s="39">
        <v>3.2</v>
      </c>
      <c r="H6" s="39">
        <f>SUM((H4+H5)/2*0.4)</f>
        <v>3.2</v>
      </c>
      <c r="I6" s="39">
        <f>SUM((I4+I5)/2*0.4)</f>
        <v>3.2</v>
      </c>
      <c r="J6" s="34">
        <f>SUM(G6+H6+I6)/3</f>
        <v>3.2000000000000006</v>
      </c>
      <c r="K6" s="39">
        <f>SUM((K4+K5)/2*0.4)</f>
        <v>0</v>
      </c>
      <c r="L6" s="39">
        <f>SUM((L4+L5)/2*0.4)</f>
        <v>0</v>
      </c>
      <c r="M6" s="39">
        <f>SUM((M4+M5)/2*0.4)</f>
        <v>0</v>
      </c>
      <c r="N6" s="34">
        <f>SUM(K6+L6+M6)/3</f>
        <v>0</v>
      </c>
      <c r="O6" s="39">
        <f>SUM((O4+O5)/2*0.4)</f>
        <v>0</v>
      </c>
      <c r="P6" s="39">
        <f>SUM((P4+P5)/2*0.4)</f>
        <v>0</v>
      </c>
      <c r="Q6" s="39">
        <f>SUM((Q4+Q5)/2*0.4)</f>
        <v>0</v>
      </c>
      <c r="R6" s="34">
        <f>SUM(O6+P6+Q6)/3</f>
        <v>0</v>
      </c>
    </row>
    <row r="7" spans="1:18" s="31" customFormat="1" ht="18">
      <c r="A7" s="40" t="s">
        <v>27</v>
      </c>
      <c r="B7" s="41" t="s">
        <v>28</v>
      </c>
      <c r="C7" s="69">
        <v>8</v>
      </c>
      <c r="D7" s="69">
        <v>8</v>
      </c>
      <c r="E7" s="69">
        <v>8</v>
      </c>
      <c r="F7" s="92">
        <f>SUM(C7+D7+E7)/3-C15</f>
        <v>8</v>
      </c>
      <c r="G7" s="69">
        <v>8.5</v>
      </c>
      <c r="H7" s="69">
        <v>7.5</v>
      </c>
      <c r="I7" s="69">
        <v>7</v>
      </c>
      <c r="J7" s="92">
        <f>SUM(G7+H7+I7)/3-G15</f>
        <v>7.666666666666667</v>
      </c>
      <c r="K7" s="69"/>
      <c r="L7" s="69"/>
      <c r="M7" s="69"/>
      <c r="N7" s="92">
        <f>SUM(K7+L7+M7)/3-K15</f>
        <v>0</v>
      </c>
      <c r="O7" s="69"/>
      <c r="P7" s="69"/>
      <c r="Q7" s="69"/>
      <c r="R7" s="92">
        <f>SUM(O7+P7+Q7)/3-O15</f>
        <v>0</v>
      </c>
    </row>
    <row r="8" spans="1:18" s="31" customFormat="1" ht="18">
      <c r="A8" s="42"/>
      <c r="B8" s="43" t="s">
        <v>29</v>
      </c>
      <c r="C8" s="44">
        <f>SUM(C7*0.2)</f>
        <v>1.6</v>
      </c>
      <c r="D8" s="44">
        <f>SUM(D7*0.2)</f>
        <v>1.6</v>
      </c>
      <c r="E8" s="44">
        <f>SUM(E7*0.2)</f>
        <v>1.6</v>
      </c>
      <c r="F8" s="93">
        <f>SUM(F7)*0.2</f>
        <v>1.6</v>
      </c>
      <c r="G8" s="44">
        <v>1.7</v>
      </c>
      <c r="H8" s="44">
        <f>SUM(H7*0.2)</f>
        <v>1.5</v>
      </c>
      <c r="I8" s="44">
        <f>SUM(I7*0.2)</f>
        <v>1.4000000000000001</v>
      </c>
      <c r="J8" s="93">
        <f>SUM(J7)*0.2</f>
        <v>1.5333333333333334</v>
      </c>
      <c r="K8" s="44">
        <f>SUM(K7*0.2)</f>
        <v>0</v>
      </c>
      <c r="L8" s="44">
        <f>SUM(L7*0.2)</f>
        <v>0</v>
      </c>
      <c r="M8" s="44">
        <f>SUM(M7*0.2)</f>
        <v>0</v>
      </c>
      <c r="N8" s="93">
        <f>SUM(N7)*0.2</f>
        <v>0</v>
      </c>
      <c r="O8" s="44">
        <f>SUM(O7*0.2)</f>
        <v>0</v>
      </c>
      <c r="P8" s="44">
        <f>SUM(P7*0.2)</f>
        <v>0</v>
      </c>
      <c r="Q8" s="44">
        <f>SUM(Q7*0.2)</f>
        <v>0</v>
      </c>
      <c r="R8" s="93">
        <f>SUM(R7)*0.2</f>
        <v>0</v>
      </c>
    </row>
    <row r="9" spans="1:18" s="31" customFormat="1" ht="18">
      <c r="A9" s="35" t="s">
        <v>30</v>
      </c>
      <c r="B9" s="45" t="s">
        <v>31</v>
      </c>
      <c r="C9" s="70">
        <v>8</v>
      </c>
      <c r="D9" s="70">
        <v>7.5</v>
      </c>
      <c r="E9" s="70">
        <v>8</v>
      </c>
      <c r="F9" s="92">
        <f>SUM(C9+D9+E9)/3-D15</f>
        <v>7.833333333333333</v>
      </c>
      <c r="G9" s="70">
        <v>8</v>
      </c>
      <c r="H9" s="70">
        <v>8</v>
      </c>
      <c r="I9" s="70">
        <v>8</v>
      </c>
      <c r="J9" s="92">
        <f>SUM(G9+H9+I9)/3-H15</f>
        <v>8</v>
      </c>
      <c r="K9" s="70"/>
      <c r="L9" s="70"/>
      <c r="M9" s="70"/>
      <c r="N9" s="92">
        <f>SUM(K9+L9+M9)/3-L15</f>
        <v>0</v>
      </c>
      <c r="O9" s="70"/>
      <c r="P9" s="70"/>
      <c r="Q9" s="70"/>
      <c r="R9" s="92">
        <f>SUM(O9+P9+Q9)/3-P15</f>
        <v>0</v>
      </c>
    </row>
    <row r="10" spans="1:18" s="31" customFormat="1" ht="18">
      <c r="A10" s="35"/>
      <c r="B10" s="43" t="s">
        <v>32</v>
      </c>
      <c r="C10" s="44">
        <f>SUM(C9*0.3)</f>
        <v>2.4</v>
      </c>
      <c r="D10" s="44">
        <f>SUM(D9*0.3)</f>
        <v>2.25</v>
      </c>
      <c r="E10" s="44">
        <f>SUM(E9*0.3)</f>
        <v>2.4</v>
      </c>
      <c r="F10" s="93">
        <f>SUM(F9)*0.3</f>
        <v>2.3499999999999996</v>
      </c>
      <c r="G10" s="44">
        <f>SUM(G9*0.3)</f>
        <v>2.4</v>
      </c>
      <c r="H10" s="44">
        <f>SUM(H9*0.3)</f>
        <v>2.4</v>
      </c>
      <c r="I10" s="44">
        <f>SUM(I9*0.3)</f>
        <v>2.4</v>
      </c>
      <c r="J10" s="93">
        <f>SUM(J9)*0.3</f>
        <v>2.4</v>
      </c>
      <c r="K10" s="44">
        <f>SUM(K9*0.3)</f>
        <v>0</v>
      </c>
      <c r="L10" s="44">
        <f>SUM(L9*0.3)</f>
        <v>0</v>
      </c>
      <c r="M10" s="44">
        <f>SUM(M9*0.3)</f>
        <v>0</v>
      </c>
      <c r="N10" s="93">
        <f>SUM(N9)*0.3</f>
        <v>0</v>
      </c>
      <c r="O10" s="44">
        <f>SUM(O9*0.3)</f>
        <v>0</v>
      </c>
      <c r="P10" s="44">
        <f>SUM(P9*0.3)</f>
        <v>0</v>
      </c>
      <c r="Q10" s="44">
        <f>SUM(Q9*0.3)</f>
        <v>0</v>
      </c>
      <c r="R10" s="93">
        <f>SUM(R9)*0.3</f>
        <v>0</v>
      </c>
    </row>
    <row r="11" spans="1:18" s="31" customFormat="1" ht="18">
      <c r="A11" s="35" t="s">
        <v>33</v>
      </c>
      <c r="B11" s="45" t="s">
        <v>34</v>
      </c>
      <c r="C11" s="70">
        <v>8.5</v>
      </c>
      <c r="D11" s="70">
        <v>8.5</v>
      </c>
      <c r="E11" s="70">
        <v>8.5</v>
      </c>
      <c r="F11" s="92">
        <f>SUM(C11+D11+E11)/3-E15</f>
        <v>8.5</v>
      </c>
      <c r="G11" s="70">
        <v>8.5</v>
      </c>
      <c r="H11" s="70">
        <v>8</v>
      </c>
      <c r="I11" s="70">
        <v>8.5</v>
      </c>
      <c r="J11" s="92">
        <f>SUM(G11+H11+I11)/3-I15</f>
        <v>8.333333333333334</v>
      </c>
      <c r="K11" s="70"/>
      <c r="L11" s="70"/>
      <c r="M11" s="70"/>
      <c r="N11" s="92">
        <f>SUM(K11+L11+M11)/3-M15</f>
        <v>0</v>
      </c>
      <c r="O11" s="70"/>
      <c r="P11" s="70"/>
      <c r="Q11" s="70"/>
      <c r="R11" s="92">
        <f>SUM(O11+P11+Q11)/3-Q15</f>
        <v>0</v>
      </c>
    </row>
    <row r="12" spans="1:18" s="31" customFormat="1" ht="18">
      <c r="A12" s="46"/>
      <c r="B12" s="43" t="s">
        <v>35</v>
      </c>
      <c r="C12" s="44">
        <f>SUM(C11*0.5)</f>
        <v>4.25</v>
      </c>
      <c r="D12" s="44">
        <f>SUM(D11*0.5)</f>
        <v>4.25</v>
      </c>
      <c r="E12" s="44">
        <f>SUM(E11*0.5)</f>
        <v>4.25</v>
      </c>
      <c r="F12" s="93">
        <f>SUM(F11)*0.5</f>
        <v>4.25</v>
      </c>
      <c r="G12" s="44">
        <f>SUM(G11*0.5)</f>
        <v>4.25</v>
      </c>
      <c r="H12" s="44">
        <f>SUM(H11*0.5)</f>
        <v>4</v>
      </c>
      <c r="I12" s="44">
        <f>SUM(I11*0.5)</f>
        <v>4.25</v>
      </c>
      <c r="J12" s="93">
        <f>SUM(J11)*0.5</f>
        <v>4.166666666666667</v>
      </c>
      <c r="K12" s="44">
        <f>SUM(K11*0.5)</f>
        <v>0</v>
      </c>
      <c r="L12" s="44">
        <f>SUM(L11*0.5)</f>
        <v>0</v>
      </c>
      <c r="M12" s="44">
        <f>SUM(M11*0.5)</f>
        <v>0</v>
      </c>
      <c r="N12" s="93">
        <f>SUM(N11)*0.5</f>
        <v>0</v>
      </c>
      <c r="O12" s="44">
        <f>SUM(O11*0.5)</f>
        <v>0</v>
      </c>
      <c r="P12" s="44">
        <f>SUM(P11*0.5)</f>
        <v>0</v>
      </c>
      <c r="Q12" s="44">
        <f>SUM(Q11*0.5)</f>
        <v>0</v>
      </c>
      <c r="R12" s="93">
        <f>SUM(R11)*0.5</f>
        <v>0</v>
      </c>
    </row>
    <row r="13" spans="1:18" s="31" customFormat="1" ht="18">
      <c r="A13" s="37"/>
      <c r="B13" s="47" t="s">
        <v>36</v>
      </c>
      <c r="C13" s="44">
        <f aca="true" t="shared" si="0" ref="C13:R13">SUM(C8+C10+C12)*0.6</f>
        <v>4.95</v>
      </c>
      <c r="D13" s="44">
        <f t="shared" si="0"/>
        <v>4.859999999999999</v>
      </c>
      <c r="E13" s="44">
        <f t="shared" si="0"/>
        <v>4.95</v>
      </c>
      <c r="F13" s="94">
        <f t="shared" si="0"/>
        <v>4.919999999999999</v>
      </c>
      <c r="G13" s="44">
        <f t="shared" si="0"/>
        <v>5.01</v>
      </c>
      <c r="H13" s="44">
        <f t="shared" si="0"/>
        <v>4.74</v>
      </c>
      <c r="I13" s="44">
        <f t="shared" si="0"/>
        <v>4.83</v>
      </c>
      <c r="J13" s="94">
        <f t="shared" si="0"/>
        <v>4.86</v>
      </c>
      <c r="K13" s="44">
        <f t="shared" si="0"/>
        <v>0</v>
      </c>
      <c r="L13" s="44">
        <f t="shared" si="0"/>
        <v>0</v>
      </c>
      <c r="M13" s="44">
        <f t="shared" si="0"/>
        <v>0</v>
      </c>
      <c r="N13" s="94">
        <f t="shared" si="0"/>
        <v>0</v>
      </c>
      <c r="O13" s="44">
        <f t="shared" si="0"/>
        <v>0</v>
      </c>
      <c r="P13" s="44">
        <f t="shared" si="0"/>
        <v>0</v>
      </c>
      <c r="Q13" s="44">
        <f t="shared" si="0"/>
        <v>0</v>
      </c>
      <c r="R13" s="94">
        <f t="shared" si="0"/>
        <v>0</v>
      </c>
    </row>
    <row r="14" spans="1:18" s="31" customFormat="1" ht="20.25">
      <c r="A14" s="48"/>
      <c r="B14" s="49" t="s">
        <v>13</v>
      </c>
      <c r="C14" s="50">
        <f aca="true" t="shared" si="1" ref="C14:Q14">SUM(C6+C13)</f>
        <v>8.05</v>
      </c>
      <c r="D14" s="50">
        <f t="shared" si="1"/>
        <v>7.76</v>
      </c>
      <c r="E14" s="50">
        <f t="shared" si="1"/>
        <v>8.05</v>
      </c>
      <c r="F14" s="65">
        <f>SUM(F6+F13)-F2</f>
        <v>7.953333333333332</v>
      </c>
      <c r="G14" s="50">
        <f t="shared" si="1"/>
        <v>8.21</v>
      </c>
      <c r="H14" s="50">
        <f t="shared" si="1"/>
        <v>7.94</v>
      </c>
      <c r="I14" s="50">
        <f t="shared" si="1"/>
        <v>8.030000000000001</v>
      </c>
      <c r="J14" s="65">
        <f>SUM(J6+J13)-J2</f>
        <v>8.06</v>
      </c>
      <c r="K14" s="50">
        <f t="shared" si="1"/>
        <v>0</v>
      </c>
      <c r="L14" s="50">
        <f t="shared" si="1"/>
        <v>0</v>
      </c>
      <c r="M14" s="50">
        <f t="shared" si="1"/>
        <v>0</v>
      </c>
      <c r="N14" s="65">
        <f>SUM(N6+N13)-N2</f>
        <v>0</v>
      </c>
      <c r="O14" s="50">
        <f t="shared" si="1"/>
        <v>0</v>
      </c>
      <c r="P14" s="50">
        <f t="shared" si="1"/>
        <v>0</v>
      </c>
      <c r="Q14" s="50">
        <f t="shared" si="1"/>
        <v>0</v>
      </c>
      <c r="R14" s="65">
        <f>SUM(R6+R13)-R2</f>
        <v>0</v>
      </c>
    </row>
    <row r="15" spans="1:18" s="54" customFormat="1" ht="23.25">
      <c r="A15" s="51"/>
      <c r="B15" s="52" t="s">
        <v>67</v>
      </c>
      <c r="C15" s="95">
        <v>0</v>
      </c>
      <c r="D15" s="95">
        <v>0</v>
      </c>
      <c r="E15" s="95">
        <v>0</v>
      </c>
      <c r="F15" s="96">
        <v>0</v>
      </c>
      <c r="G15" s="95">
        <v>0</v>
      </c>
      <c r="H15" s="95">
        <v>0</v>
      </c>
      <c r="I15" s="95">
        <v>0</v>
      </c>
      <c r="J15" s="96">
        <v>0</v>
      </c>
      <c r="K15" s="95">
        <v>0</v>
      </c>
      <c r="L15" s="95">
        <v>0</v>
      </c>
      <c r="M15" s="95">
        <v>0</v>
      </c>
      <c r="N15" s="96">
        <v>0</v>
      </c>
      <c r="O15" s="95">
        <v>0</v>
      </c>
      <c r="P15" s="95">
        <v>0</v>
      </c>
      <c r="Q15" s="95">
        <v>0</v>
      </c>
      <c r="R15" s="96">
        <v>0</v>
      </c>
    </row>
    <row r="16" spans="2:17" ht="12.75">
      <c r="B16" s="76" t="s">
        <v>55</v>
      </c>
      <c r="C16" s="123"/>
      <c r="D16" s="124"/>
      <c r="E16" s="125"/>
      <c r="G16" s="123"/>
      <c r="H16" s="124"/>
      <c r="I16" s="125"/>
      <c r="K16" s="123"/>
      <c r="L16" s="124"/>
      <c r="M16" s="125"/>
      <c r="O16" s="123"/>
      <c r="P16" s="124"/>
      <c r="Q16" s="125"/>
    </row>
    <row r="17" spans="3:17" ht="12.75">
      <c r="C17" s="116"/>
      <c r="D17" s="117"/>
      <c r="E17" s="118"/>
      <c r="G17" s="116"/>
      <c r="H17" s="117"/>
      <c r="I17" s="118"/>
      <c r="K17" s="116"/>
      <c r="L17" s="117"/>
      <c r="M17" s="118"/>
      <c r="O17" s="116"/>
      <c r="P17" s="117"/>
      <c r="Q17" s="118"/>
    </row>
    <row r="18" spans="2:18" ht="12.75"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</row>
    <row r="19" spans="2:18" ht="12.75"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spans="3:18" ht="12.75"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</row>
    <row r="21" spans="3:18" ht="12.75"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</row>
    <row r="22" spans="3:18" ht="12.75"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</row>
    <row r="23" spans="3:18" ht="12.75"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</row>
    <row r="24" spans="3:18" ht="12.75"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</row>
    <row r="25" spans="3:18" ht="12.75"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</row>
    <row r="26" spans="3:18" ht="12.75"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</row>
    <row r="27" spans="3:18" ht="12.75"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</row>
    <row r="28" spans="3:18" ht="12.75"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</row>
  </sheetData>
  <sheetProtection/>
  <mergeCells count="12">
    <mergeCell ref="L2:M2"/>
    <mergeCell ref="P2:Q2"/>
    <mergeCell ref="C16:E17"/>
    <mergeCell ref="G16:I17"/>
    <mergeCell ref="K16:M17"/>
    <mergeCell ref="O16:Q17"/>
    <mergeCell ref="C1:E1"/>
    <mergeCell ref="G1:I1"/>
    <mergeCell ref="K1:M1"/>
    <mergeCell ref="O1:Q1"/>
    <mergeCell ref="D2:E2"/>
    <mergeCell ref="H2:I2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view="pageBreakPreview" zoomScaleSheetLayoutView="100" zoomScalePageLayoutView="0" workbookViewId="0" topLeftCell="A1">
      <selection activeCell="V10" sqref="V10"/>
    </sheetView>
  </sheetViews>
  <sheetFormatPr defaultColWidth="9.00390625" defaultRowHeight="12.75"/>
  <cols>
    <col min="1" max="1" width="3.625" style="0" customWidth="1"/>
    <col min="2" max="2" width="26.00390625" style="0" customWidth="1"/>
    <col min="3" max="5" width="5.375" style="0" customWidth="1"/>
    <col min="6" max="6" width="7.00390625" style="0" bestFit="1" customWidth="1"/>
    <col min="7" max="9" width="5.375" style="0" customWidth="1"/>
    <col min="10" max="10" width="7.00390625" style="0" bestFit="1" customWidth="1"/>
    <col min="11" max="13" width="5.375" style="0" customWidth="1"/>
    <col min="14" max="14" width="7.00390625" style="0" bestFit="1" customWidth="1"/>
    <col min="15" max="17" width="5.375" style="0" customWidth="1"/>
    <col min="18" max="18" width="7.00390625" style="0" bestFit="1" customWidth="1"/>
  </cols>
  <sheetData>
    <row r="1" spans="3:18" ht="30.75" customHeight="1">
      <c r="C1" s="107"/>
      <c r="D1" s="108"/>
      <c r="E1" s="109"/>
      <c r="F1" s="75"/>
      <c r="G1" s="107"/>
      <c r="H1" s="108"/>
      <c r="I1" s="109"/>
      <c r="J1" s="75"/>
      <c r="K1" s="107"/>
      <c r="L1" s="108"/>
      <c r="M1" s="110"/>
      <c r="N1" s="75"/>
      <c r="O1" s="107"/>
      <c r="P1" s="108"/>
      <c r="Q1" s="110"/>
      <c r="R1" s="75"/>
    </row>
    <row r="2" spans="1:18" s="26" customFormat="1" ht="36" customHeight="1">
      <c r="A2" s="24" t="s">
        <v>15</v>
      </c>
      <c r="B2" s="25" t="s">
        <v>16</v>
      </c>
      <c r="C2" s="72" t="s">
        <v>49</v>
      </c>
      <c r="D2" s="111"/>
      <c r="E2" s="112"/>
      <c r="F2" s="87"/>
      <c r="G2" s="73" t="s">
        <v>50</v>
      </c>
      <c r="H2" s="111"/>
      <c r="I2" s="119"/>
      <c r="J2" s="87"/>
      <c r="K2" s="73" t="s">
        <v>51</v>
      </c>
      <c r="L2" s="111"/>
      <c r="M2" s="119"/>
      <c r="N2" s="87"/>
      <c r="O2" s="73" t="s">
        <v>52</v>
      </c>
      <c r="P2" s="111"/>
      <c r="Q2" s="119"/>
      <c r="R2" s="88"/>
    </row>
    <row r="3" spans="1:18" s="31" customFormat="1" ht="37.5" customHeight="1">
      <c r="A3" s="27"/>
      <c r="B3" s="28" t="s">
        <v>40</v>
      </c>
      <c r="C3" s="29">
        <v>1</v>
      </c>
      <c r="D3" s="29">
        <v>2</v>
      </c>
      <c r="E3" s="29">
        <v>3</v>
      </c>
      <c r="F3" s="30"/>
      <c r="G3" s="29">
        <v>1</v>
      </c>
      <c r="H3" s="29">
        <v>2</v>
      </c>
      <c r="I3" s="29">
        <v>3</v>
      </c>
      <c r="J3" s="30"/>
      <c r="K3" s="29">
        <v>1</v>
      </c>
      <c r="L3" s="29">
        <v>2</v>
      </c>
      <c r="M3" s="29">
        <v>3</v>
      </c>
      <c r="N3" s="30"/>
      <c r="O3" s="29">
        <v>1</v>
      </c>
      <c r="P3" s="29">
        <v>2</v>
      </c>
      <c r="Q3" s="29">
        <v>3</v>
      </c>
      <c r="R3" s="30"/>
    </row>
    <row r="4" spans="1:18" s="31" customFormat="1" ht="18">
      <c r="A4" s="32" t="s">
        <v>22</v>
      </c>
      <c r="B4" s="33" t="s">
        <v>23</v>
      </c>
      <c r="C4" s="67"/>
      <c r="D4" s="67"/>
      <c r="E4" s="67"/>
      <c r="F4" s="34">
        <f>SUM(C4+D4+E4)/3</f>
        <v>0</v>
      </c>
      <c r="G4" s="67"/>
      <c r="H4" s="67"/>
      <c r="I4" s="67"/>
      <c r="J4" s="34">
        <f>SUM(G4+H4+I4)/3</f>
        <v>0</v>
      </c>
      <c r="K4" s="67"/>
      <c r="L4" s="67"/>
      <c r="M4" s="67"/>
      <c r="N4" s="34">
        <f>SUM(K4+L4+M4)/3</f>
        <v>0</v>
      </c>
      <c r="O4" s="67"/>
      <c r="P4" s="67"/>
      <c r="Q4" s="67"/>
      <c r="R4" s="34">
        <f>SUM(O4+P4+Q4)/3</f>
        <v>0</v>
      </c>
    </row>
    <row r="5" spans="1:18" s="31" customFormat="1" ht="18">
      <c r="A5" s="35" t="s">
        <v>24</v>
      </c>
      <c r="B5" s="36" t="s">
        <v>25</v>
      </c>
      <c r="C5" s="68"/>
      <c r="D5" s="68"/>
      <c r="E5" s="68"/>
      <c r="F5" s="34">
        <f>SUM(C5+D5+E5)/3</f>
        <v>0</v>
      </c>
      <c r="G5" s="68"/>
      <c r="H5" s="68"/>
      <c r="I5" s="68"/>
      <c r="J5" s="34">
        <f>SUM(G5+H5+I5)/3</f>
        <v>0</v>
      </c>
      <c r="K5" s="68"/>
      <c r="L5" s="68"/>
      <c r="M5" s="68"/>
      <c r="N5" s="34">
        <f>SUM(K5+L5+M5)/3</f>
        <v>0</v>
      </c>
      <c r="O5" s="68"/>
      <c r="P5" s="68"/>
      <c r="Q5" s="68"/>
      <c r="R5" s="34">
        <f>SUM(O5+P5+Q5)/3</f>
        <v>0</v>
      </c>
    </row>
    <row r="6" spans="1:18" s="31" customFormat="1" ht="18">
      <c r="A6" s="37"/>
      <c r="B6" s="38" t="s">
        <v>26</v>
      </c>
      <c r="C6" s="39">
        <f>SUM((C4+C5)/2*0.4)</f>
        <v>0</v>
      </c>
      <c r="D6" s="39">
        <f aca="true" t="shared" si="0" ref="D6:Q6">SUM((D4+D5)/2*0.4)</f>
        <v>0</v>
      </c>
      <c r="E6" s="39">
        <f t="shared" si="0"/>
        <v>0</v>
      </c>
      <c r="F6" s="34">
        <f>SUM(C6+D6+E6)/3</f>
        <v>0</v>
      </c>
      <c r="G6" s="39">
        <f t="shared" si="0"/>
        <v>0</v>
      </c>
      <c r="H6" s="39">
        <f t="shared" si="0"/>
        <v>0</v>
      </c>
      <c r="I6" s="39">
        <f t="shared" si="0"/>
        <v>0</v>
      </c>
      <c r="J6" s="34">
        <f>SUM(G6+H6+I6)/3</f>
        <v>0</v>
      </c>
      <c r="K6" s="39">
        <f t="shared" si="0"/>
        <v>0</v>
      </c>
      <c r="L6" s="39">
        <f t="shared" si="0"/>
        <v>0</v>
      </c>
      <c r="M6" s="39">
        <f t="shared" si="0"/>
        <v>0</v>
      </c>
      <c r="N6" s="34">
        <f>SUM(K6+L6+M6)/3</f>
        <v>0</v>
      </c>
      <c r="O6" s="39">
        <f t="shared" si="0"/>
        <v>0</v>
      </c>
      <c r="P6" s="39">
        <f t="shared" si="0"/>
        <v>0</v>
      </c>
      <c r="Q6" s="39">
        <f t="shared" si="0"/>
        <v>0</v>
      </c>
      <c r="R6" s="34">
        <f>SUM(O6+P6+Q6)/3</f>
        <v>0</v>
      </c>
    </row>
    <row r="7" spans="1:18" s="31" customFormat="1" ht="18">
      <c r="A7" s="40" t="s">
        <v>27</v>
      </c>
      <c r="B7" s="41" t="s">
        <v>28</v>
      </c>
      <c r="C7" s="69"/>
      <c r="D7" s="69"/>
      <c r="E7" s="69"/>
      <c r="F7" s="92">
        <f>SUM(C7+D7+E7)/3-C15</f>
        <v>0</v>
      </c>
      <c r="G7" s="69"/>
      <c r="H7" s="69"/>
      <c r="I7" s="69"/>
      <c r="J7" s="92">
        <f>SUM(G7+H7+I7)/3-G15</f>
        <v>0</v>
      </c>
      <c r="K7" s="69"/>
      <c r="L7" s="69"/>
      <c r="M7" s="69"/>
      <c r="N7" s="92">
        <f>SUM(K7+L7+M7)/3-K15</f>
        <v>0</v>
      </c>
      <c r="O7" s="69"/>
      <c r="P7" s="69"/>
      <c r="Q7" s="69"/>
      <c r="R7" s="92">
        <f>SUM(O7+P7+Q7)/3-O15</f>
        <v>0</v>
      </c>
    </row>
    <row r="8" spans="1:18" s="31" customFormat="1" ht="18">
      <c r="A8" s="42"/>
      <c r="B8" s="43" t="s">
        <v>29</v>
      </c>
      <c r="C8" s="44">
        <f>SUM(C7*0.2)</f>
        <v>0</v>
      </c>
      <c r="D8" s="44">
        <f>SUM(D7*0.2)</f>
        <v>0</v>
      </c>
      <c r="E8" s="44">
        <f>SUM(E7*0.2)</f>
        <v>0</v>
      </c>
      <c r="F8" s="93">
        <f>SUM(F7)*0.2</f>
        <v>0</v>
      </c>
      <c r="G8" s="44">
        <f>SUM(G7*0.2)</f>
        <v>0</v>
      </c>
      <c r="H8" s="44">
        <f>SUM(H7*0.2)</f>
        <v>0</v>
      </c>
      <c r="I8" s="44">
        <f>SUM(I7*0.2)</f>
        <v>0</v>
      </c>
      <c r="J8" s="93">
        <f>SUM(J7)*0.2</f>
        <v>0</v>
      </c>
      <c r="K8" s="44">
        <f>SUM(K7*0.2)</f>
        <v>0</v>
      </c>
      <c r="L8" s="44">
        <f>SUM(L7*0.2)</f>
        <v>0</v>
      </c>
      <c r="M8" s="44">
        <f>SUM(M7*0.2)</f>
        <v>0</v>
      </c>
      <c r="N8" s="93">
        <f>SUM(N7)*0.2</f>
        <v>0</v>
      </c>
      <c r="O8" s="44">
        <f>SUM(O7*0.2)</f>
        <v>0</v>
      </c>
      <c r="P8" s="44">
        <f>SUM(P7*0.2)</f>
        <v>0</v>
      </c>
      <c r="Q8" s="44">
        <f>SUM(Q7*0.2)</f>
        <v>0</v>
      </c>
      <c r="R8" s="93">
        <f>SUM(R7)*0.2</f>
        <v>0</v>
      </c>
    </row>
    <row r="9" spans="1:18" s="31" customFormat="1" ht="18">
      <c r="A9" s="35" t="s">
        <v>30</v>
      </c>
      <c r="B9" s="45" t="s">
        <v>31</v>
      </c>
      <c r="C9" s="70"/>
      <c r="D9" s="70"/>
      <c r="E9" s="70"/>
      <c r="F9" s="92">
        <f>SUM(C9+D9+E9)/3-D15</f>
        <v>0</v>
      </c>
      <c r="G9" s="70"/>
      <c r="H9" s="70"/>
      <c r="I9" s="70"/>
      <c r="J9" s="92">
        <f>SUM(G9+H9+I9)/3-H15</f>
        <v>0</v>
      </c>
      <c r="K9" s="70"/>
      <c r="L9" s="70"/>
      <c r="M9" s="70"/>
      <c r="N9" s="92">
        <f>SUM(K9+L9+M9)/3-L15</f>
        <v>0</v>
      </c>
      <c r="O9" s="70"/>
      <c r="P9" s="70"/>
      <c r="Q9" s="70"/>
      <c r="R9" s="92">
        <f>SUM(O9+P9+Q9)/3-P15</f>
        <v>0</v>
      </c>
    </row>
    <row r="10" spans="1:18" s="31" customFormat="1" ht="18">
      <c r="A10" s="35"/>
      <c r="B10" s="43" t="s">
        <v>32</v>
      </c>
      <c r="C10" s="44">
        <f>SUM(C9*0.3)</f>
        <v>0</v>
      </c>
      <c r="D10" s="44">
        <f>SUM(D9*0.3)</f>
        <v>0</v>
      </c>
      <c r="E10" s="44">
        <f>SUM(E9*0.3)</f>
        <v>0</v>
      </c>
      <c r="F10" s="93">
        <f>SUM(F9)*0.3</f>
        <v>0</v>
      </c>
      <c r="G10" s="44">
        <f>SUM(G9*0.3)</f>
        <v>0</v>
      </c>
      <c r="H10" s="44">
        <f>SUM(H9*0.3)</f>
        <v>0</v>
      </c>
      <c r="I10" s="44">
        <f>SUM(I9*0.3)</f>
        <v>0</v>
      </c>
      <c r="J10" s="93">
        <f>SUM(J9)*0.3</f>
        <v>0</v>
      </c>
      <c r="K10" s="44">
        <f>SUM(K9*0.3)</f>
        <v>0</v>
      </c>
      <c r="L10" s="44">
        <f>SUM(L9*0.3)</f>
        <v>0</v>
      </c>
      <c r="M10" s="44">
        <f>SUM(M9*0.3)</f>
        <v>0</v>
      </c>
      <c r="N10" s="93">
        <f>SUM(N9)*0.3</f>
        <v>0</v>
      </c>
      <c r="O10" s="44">
        <f>SUM(O9*0.3)</f>
        <v>0</v>
      </c>
      <c r="P10" s="44">
        <f>SUM(P9*0.3)</f>
        <v>0</v>
      </c>
      <c r="Q10" s="44">
        <f>SUM(Q9*0.3)</f>
        <v>0</v>
      </c>
      <c r="R10" s="93">
        <f>SUM(R9)*0.3</f>
        <v>0</v>
      </c>
    </row>
    <row r="11" spans="1:18" s="31" customFormat="1" ht="18">
      <c r="A11" s="35" t="s">
        <v>33</v>
      </c>
      <c r="B11" s="45" t="s">
        <v>34</v>
      </c>
      <c r="C11" s="70"/>
      <c r="D11" s="70"/>
      <c r="E11" s="70"/>
      <c r="F11" s="92">
        <f>SUM(C11+D11+E11)/3-E15</f>
        <v>0</v>
      </c>
      <c r="G11" s="70"/>
      <c r="H11" s="70"/>
      <c r="I11" s="70"/>
      <c r="J11" s="92">
        <f>SUM(G11+H11+I11)/3-I15</f>
        <v>0</v>
      </c>
      <c r="K11" s="70"/>
      <c r="L11" s="70"/>
      <c r="M11" s="70"/>
      <c r="N11" s="92">
        <f>SUM(K11+L11+M11)/3-M15</f>
        <v>0</v>
      </c>
      <c r="O11" s="70"/>
      <c r="P11" s="70"/>
      <c r="Q11" s="70"/>
      <c r="R11" s="92">
        <f>SUM(O11+P11+Q11)/3-Q15</f>
        <v>0</v>
      </c>
    </row>
    <row r="12" spans="1:18" s="31" customFormat="1" ht="18">
      <c r="A12" s="46"/>
      <c r="B12" s="43" t="s">
        <v>35</v>
      </c>
      <c r="C12" s="44">
        <f>SUM(C11*0.5)</f>
        <v>0</v>
      </c>
      <c r="D12" s="44">
        <f>SUM(D11*0.5)</f>
        <v>0</v>
      </c>
      <c r="E12" s="44">
        <f>SUM(E11*0.5)</f>
        <v>0</v>
      </c>
      <c r="F12" s="93">
        <f>SUM(F11)*0.5</f>
        <v>0</v>
      </c>
      <c r="G12" s="44">
        <f>SUM(G11*0.5)</f>
        <v>0</v>
      </c>
      <c r="H12" s="44">
        <f>SUM(H11*0.5)</f>
        <v>0</v>
      </c>
      <c r="I12" s="44">
        <f>SUM(I11*0.5)</f>
        <v>0</v>
      </c>
      <c r="J12" s="93">
        <f>SUM(J11)*0.5</f>
        <v>0</v>
      </c>
      <c r="K12" s="44">
        <f>SUM(K11*0.5)</f>
        <v>0</v>
      </c>
      <c r="L12" s="44">
        <f>SUM(L11*0.5)</f>
        <v>0</v>
      </c>
      <c r="M12" s="44">
        <f>SUM(M11*0.5)</f>
        <v>0</v>
      </c>
      <c r="N12" s="93">
        <f>SUM(N11)*0.5</f>
        <v>0</v>
      </c>
      <c r="O12" s="44">
        <f>SUM(O11*0.5)</f>
        <v>0</v>
      </c>
      <c r="P12" s="44">
        <f>SUM(P11*0.5)</f>
        <v>0</v>
      </c>
      <c r="Q12" s="44">
        <f>SUM(Q11*0.5)</f>
        <v>0</v>
      </c>
      <c r="R12" s="93">
        <f>SUM(R11)*0.5</f>
        <v>0</v>
      </c>
    </row>
    <row r="13" spans="1:18" s="31" customFormat="1" ht="18">
      <c r="A13" s="37"/>
      <c r="B13" s="47" t="s">
        <v>36</v>
      </c>
      <c r="C13" s="44">
        <f aca="true" t="shared" si="1" ref="C13:R13">SUM(C8+C10+C12)*0.6</f>
        <v>0</v>
      </c>
      <c r="D13" s="44">
        <f t="shared" si="1"/>
        <v>0</v>
      </c>
      <c r="E13" s="44">
        <f t="shared" si="1"/>
        <v>0</v>
      </c>
      <c r="F13" s="94">
        <f t="shared" si="1"/>
        <v>0</v>
      </c>
      <c r="G13" s="44">
        <f t="shared" si="1"/>
        <v>0</v>
      </c>
      <c r="H13" s="44">
        <f t="shared" si="1"/>
        <v>0</v>
      </c>
      <c r="I13" s="44">
        <f t="shared" si="1"/>
        <v>0</v>
      </c>
      <c r="J13" s="94">
        <f t="shared" si="1"/>
        <v>0</v>
      </c>
      <c r="K13" s="44">
        <f t="shared" si="1"/>
        <v>0</v>
      </c>
      <c r="L13" s="44">
        <f t="shared" si="1"/>
        <v>0</v>
      </c>
      <c r="M13" s="44">
        <f t="shared" si="1"/>
        <v>0</v>
      </c>
      <c r="N13" s="94">
        <f t="shared" si="1"/>
        <v>0</v>
      </c>
      <c r="O13" s="44">
        <f t="shared" si="1"/>
        <v>0</v>
      </c>
      <c r="P13" s="44">
        <f t="shared" si="1"/>
        <v>0</v>
      </c>
      <c r="Q13" s="44">
        <f t="shared" si="1"/>
        <v>0</v>
      </c>
      <c r="R13" s="94">
        <f t="shared" si="1"/>
        <v>0</v>
      </c>
    </row>
    <row r="14" spans="1:18" s="31" customFormat="1" ht="20.25">
      <c r="A14" s="48"/>
      <c r="B14" s="49" t="s">
        <v>13</v>
      </c>
      <c r="C14" s="50">
        <f aca="true" t="shared" si="2" ref="C14:Q14">SUM(C6+C13)</f>
        <v>0</v>
      </c>
      <c r="D14" s="50">
        <f t="shared" si="2"/>
        <v>0</v>
      </c>
      <c r="E14" s="50">
        <f t="shared" si="2"/>
        <v>0</v>
      </c>
      <c r="F14" s="65">
        <f>SUM(F6+F13)-F2</f>
        <v>0</v>
      </c>
      <c r="G14" s="50">
        <f t="shared" si="2"/>
        <v>0</v>
      </c>
      <c r="H14" s="50">
        <f t="shared" si="2"/>
        <v>0</v>
      </c>
      <c r="I14" s="50">
        <f t="shared" si="2"/>
        <v>0</v>
      </c>
      <c r="J14" s="65">
        <f>SUM(J6+J13)-J2</f>
        <v>0</v>
      </c>
      <c r="K14" s="50">
        <f t="shared" si="2"/>
        <v>0</v>
      </c>
      <c r="L14" s="50">
        <f t="shared" si="2"/>
        <v>0</v>
      </c>
      <c r="M14" s="50">
        <f t="shared" si="2"/>
        <v>0</v>
      </c>
      <c r="N14" s="65">
        <f>SUM(N6+N13)-N2</f>
        <v>0</v>
      </c>
      <c r="O14" s="50">
        <f t="shared" si="2"/>
        <v>0</v>
      </c>
      <c r="P14" s="50">
        <f t="shared" si="2"/>
        <v>0</v>
      </c>
      <c r="Q14" s="50">
        <f t="shared" si="2"/>
        <v>0</v>
      </c>
      <c r="R14" s="65">
        <f>SUM(R6+R13)-R2</f>
        <v>0</v>
      </c>
    </row>
    <row r="15" spans="1:18" s="54" customFormat="1" ht="23.25">
      <c r="A15" s="51"/>
      <c r="B15" s="52" t="s">
        <v>67</v>
      </c>
      <c r="C15" s="95">
        <v>0</v>
      </c>
      <c r="D15" s="95">
        <v>0</v>
      </c>
      <c r="E15" s="95">
        <v>0</v>
      </c>
      <c r="F15" s="96">
        <v>0</v>
      </c>
      <c r="G15" s="95">
        <v>0</v>
      </c>
      <c r="H15" s="95">
        <v>0</v>
      </c>
      <c r="I15" s="95">
        <v>0</v>
      </c>
      <c r="J15" s="96">
        <v>0</v>
      </c>
      <c r="K15" s="95">
        <v>0</v>
      </c>
      <c r="L15" s="95">
        <v>0</v>
      </c>
      <c r="M15" s="95">
        <v>0</v>
      </c>
      <c r="N15" s="96">
        <v>0</v>
      </c>
      <c r="O15" s="95">
        <v>0</v>
      </c>
      <c r="P15" s="95">
        <v>0</v>
      </c>
      <c r="Q15" s="95">
        <v>0</v>
      </c>
      <c r="R15" s="96">
        <v>0</v>
      </c>
    </row>
    <row r="16" spans="2:17" ht="12.75">
      <c r="B16" s="76" t="s">
        <v>55</v>
      </c>
      <c r="C16" s="123"/>
      <c r="D16" s="124"/>
      <c r="E16" s="125"/>
      <c r="G16" s="123"/>
      <c r="H16" s="124"/>
      <c r="I16" s="125"/>
      <c r="K16" s="123"/>
      <c r="L16" s="124"/>
      <c r="M16" s="125"/>
      <c r="O16" s="123"/>
      <c r="P16" s="124"/>
      <c r="Q16" s="125"/>
    </row>
    <row r="17" spans="3:17" ht="12.75">
      <c r="C17" s="116"/>
      <c r="D17" s="117"/>
      <c r="E17" s="118"/>
      <c r="G17" s="116"/>
      <c r="H17" s="117"/>
      <c r="I17" s="118"/>
      <c r="K17" s="116"/>
      <c r="L17" s="117"/>
      <c r="M17" s="118"/>
      <c r="O17" s="116"/>
      <c r="P17" s="117"/>
      <c r="Q17" s="118"/>
    </row>
    <row r="18" spans="2:18" ht="12.75"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</row>
    <row r="19" spans="2:18" ht="12.75"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spans="3:18" ht="12.75"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</row>
    <row r="21" spans="3:18" ht="12.75"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</row>
    <row r="22" spans="3:18" ht="12.75"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</row>
    <row r="23" spans="3:18" ht="12.75"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</row>
    <row r="24" spans="3:18" ht="12.75"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</row>
    <row r="25" spans="3:18" ht="12.75"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</row>
    <row r="26" spans="3:18" ht="12.75"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</row>
    <row r="27" spans="3:18" ht="12.75"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</row>
    <row r="28" spans="3:18" ht="12.75"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</row>
  </sheetData>
  <sheetProtection sheet="1" objects="1" scenarios="1"/>
  <mergeCells count="12">
    <mergeCell ref="L2:M2"/>
    <mergeCell ref="P2:Q2"/>
    <mergeCell ref="C16:E17"/>
    <mergeCell ref="G16:I17"/>
    <mergeCell ref="K16:M17"/>
    <mergeCell ref="O16:Q17"/>
    <mergeCell ref="C1:E1"/>
    <mergeCell ref="G1:I1"/>
    <mergeCell ref="K1:M1"/>
    <mergeCell ref="O1:Q1"/>
    <mergeCell ref="D2:E2"/>
    <mergeCell ref="H2:I2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Eliáš</dc:creator>
  <cp:keywords/>
  <dc:description/>
  <cp:lastModifiedBy>Josef Kincl</cp:lastModifiedBy>
  <cp:lastPrinted>2012-03-02T15:12:23Z</cp:lastPrinted>
  <dcterms:created xsi:type="dcterms:W3CDTF">2005-01-03T21:09:46Z</dcterms:created>
  <dcterms:modified xsi:type="dcterms:W3CDTF">2012-03-02T15:13:33Z</dcterms:modified>
  <cp:category/>
  <cp:version/>
  <cp:contentType/>
  <cp:contentStatus/>
  <cp:revision>1</cp:revision>
</cp:coreProperties>
</file>