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CANCARO" sheetId="1" r:id="rId1"/>
    <sheet name="CERISTO" sheetId="2" r:id="rId2"/>
    <sheet name="LUISO" sheetId="3" r:id="rId3"/>
    <sheet name="Kůň 4" sheetId="4" r:id="rId4"/>
    <sheet name="Kůň 5" sheetId="5" r:id="rId5"/>
    <sheet name="Kůň 6" sheetId="6" r:id="rId6"/>
    <sheet name="ZÁPIS" sheetId="7" r:id="rId7"/>
    <sheet name="Hodnocení" sheetId="8" r:id="rId8"/>
  </sheets>
  <externalReferences>
    <externalReference r:id="rId11"/>
  </externalReferences>
  <definedNames>
    <definedName name="_xlnm.Print_Area" localSheetId="0">'CANCARO'!$A$1:$M$48</definedName>
    <definedName name="_xlnm.Print_Area" localSheetId="1">'CERISTO'!$A$1:$M$48</definedName>
    <definedName name="_xlnm.Print_Area" localSheetId="3">'Kůň 4'!$A$1:$M$48</definedName>
    <definedName name="_xlnm.Print_Area" localSheetId="4">'Kůň 5'!$A$1:$M$48</definedName>
    <definedName name="_xlnm.Print_Area" localSheetId="5">'Kůň 6'!$A$1:$M$48</definedName>
    <definedName name="_xlnm.Print_Area" localSheetId="2">'LUISO'!$A$1:$M$48</definedName>
  </definedNames>
  <calcPr fullCalcOnLoad="1"/>
</workbook>
</file>

<file path=xl/sharedStrings.xml><?xml version="1.0" encoding="utf-8"?>
<sst xmlns="http://schemas.openxmlformats.org/spreadsheetml/2006/main" count="375" uniqueCount="113">
  <si>
    <t>SVAZ CHOVATELŮ ČESKÉHO TEPLOKREVNÍKA</t>
  </si>
  <si>
    <t>U Hřebčince 479,397 01 Písek,tel.: 382 224 144</t>
  </si>
  <si>
    <t>PROTOKOL o konání základních zkoušek výkonnosti hřebců</t>
  </si>
  <si>
    <t>Místo konání:</t>
  </si>
  <si>
    <t>Datum :</t>
  </si>
  <si>
    <t>Složení komise :</t>
  </si>
  <si>
    <t>Výžeh</t>
  </si>
  <si>
    <t xml:space="preserve">Jméno </t>
  </si>
  <si>
    <t>Majitel</t>
  </si>
  <si>
    <t>Celkové hodnocení</t>
  </si>
  <si>
    <t>Podpis členů komise:</t>
  </si>
  <si>
    <t>DATUM :</t>
  </si>
  <si>
    <t>Otec:</t>
  </si>
  <si>
    <t>Matka:</t>
  </si>
  <si>
    <t>Hodnocení    znaků</t>
  </si>
  <si>
    <t>Komise:</t>
  </si>
  <si>
    <t>Průměr</t>
  </si>
  <si>
    <t>HŘEBEC</t>
  </si>
  <si>
    <t>DÍLČÍ POSOUZENÍ</t>
  </si>
  <si>
    <t>ad.1) Stavba těla :</t>
  </si>
  <si>
    <t>b1)  hlava</t>
  </si>
  <si>
    <t>b2)  krk</t>
  </si>
  <si>
    <t>b3)  plec a hřbet</t>
  </si>
  <si>
    <t>b4)  rámec</t>
  </si>
  <si>
    <t>b5)  přední končetiny</t>
  </si>
  <si>
    <t>b6)  zadní končetiny</t>
  </si>
  <si>
    <t>CELKOVÁ ZNÁMKA</t>
  </si>
  <si>
    <t>ad.2) Výcvik :</t>
  </si>
  <si>
    <r>
      <t xml:space="preserve">temperament                            </t>
    </r>
    <r>
      <rPr>
        <b/>
        <sz val="8"/>
        <rFont val="Arial Cyr"/>
        <family val="2"/>
      </rPr>
      <t>4</t>
    </r>
  </si>
  <si>
    <t xml:space="preserve"> </t>
  </si>
  <si>
    <t>charakter ve stáji</t>
  </si>
  <si>
    <t>charakter pod sedlem</t>
  </si>
  <si>
    <r>
      <t xml:space="preserve">charakter při kování                </t>
    </r>
    <r>
      <rPr>
        <b/>
        <sz val="8"/>
        <rFont val="Arial Cyr"/>
        <family val="2"/>
      </rPr>
      <t>4</t>
    </r>
  </si>
  <si>
    <r>
      <t xml:space="preserve">konstituce                                 </t>
    </r>
    <r>
      <rPr>
        <b/>
        <sz val="8"/>
        <rFont val="Arial Cyr"/>
        <family val="2"/>
      </rPr>
      <t>3</t>
    </r>
  </si>
  <si>
    <r>
      <t xml:space="preserve">krmitelnost                               </t>
    </r>
    <r>
      <rPr>
        <b/>
        <sz val="8"/>
        <rFont val="Arial Cyr"/>
        <family val="2"/>
      </rPr>
      <t>1</t>
    </r>
  </si>
  <si>
    <r>
      <t xml:space="preserve">učenlivost                                </t>
    </r>
    <r>
      <rPr>
        <b/>
        <sz val="8"/>
        <rFont val="Arial Cyr"/>
        <family val="2"/>
      </rPr>
      <t>4</t>
    </r>
  </si>
  <si>
    <t>KVH</t>
  </si>
  <si>
    <t>KVP</t>
  </si>
  <si>
    <t>OH</t>
  </si>
  <si>
    <t>O Hol.</t>
  </si>
  <si>
    <t>c)  pravidelnost pohybu</t>
  </si>
  <si>
    <t>d)  kmih a elasticida - klus</t>
  </si>
  <si>
    <t>e)  cval</t>
  </si>
  <si>
    <t>f)  krok</t>
  </si>
  <si>
    <t>g)   skok ve volnosti</t>
  </si>
  <si>
    <t>h)   výcvik - ad 2</t>
  </si>
  <si>
    <t>i)   jezditelnost</t>
  </si>
  <si>
    <t>j)   skoková zkouška pod sedlem</t>
  </si>
  <si>
    <r>
      <t xml:space="preserve">IV. Celkový dojem  </t>
    </r>
    <r>
      <rPr>
        <sz val="12"/>
        <rFont val="Arial Rounded MT Bold"/>
        <family val="0"/>
      </rPr>
      <t>(a,b,d,e,f) -ad 3)</t>
    </r>
    <r>
      <rPr>
        <b/>
        <sz val="12"/>
        <rFont val="Arial Rounded MT Bold"/>
        <family val="2"/>
      </rPr>
      <t xml:space="preserve">                     </t>
    </r>
  </si>
  <si>
    <r>
      <t xml:space="preserve">CELKEM </t>
    </r>
    <r>
      <rPr>
        <sz val="12"/>
        <rFont val="Arial CE"/>
        <family val="0"/>
      </rPr>
      <t>(průměr   I - IV)</t>
    </r>
  </si>
  <si>
    <t>I. a)Typ a pohlavní výraz</t>
  </si>
  <si>
    <t>II. b) Stavba těla - ad. 1)</t>
  </si>
  <si>
    <t>III.Výkonnost  ( c-j )   : 3</t>
  </si>
  <si>
    <t>Písek</t>
  </si>
  <si>
    <t>ZÁKLADNÍ ZKOUŠKY VÝKONNOSTI TŘÍLETÝCH HŘEBCŮ  100-denní test.</t>
  </si>
  <si>
    <t>Hnot.</t>
  </si>
  <si>
    <t>P.č.</t>
  </si>
  <si>
    <t>Jméno</t>
  </si>
  <si>
    <t>Celkový dojem</t>
  </si>
  <si>
    <t>Skokové zkoušky</t>
  </si>
  <si>
    <t>Jezditelnost</t>
  </si>
  <si>
    <t>Volnost</t>
  </si>
  <si>
    <t>Krok</t>
  </si>
  <si>
    <t>Cval</t>
  </si>
  <si>
    <t>Kmih</t>
  </si>
  <si>
    <t>Pravidelnost pohybu</t>
  </si>
  <si>
    <t>Výcvik</t>
  </si>
  <si>
    <t>Výkonnost</t>
  </si>
  <si>
    <t>Stavba</t>
  </si>
  <si>
    <t>Typ</t>
  </si>
  <si>
    <t>Celkem</t>
  </si>
  <si>
    <t>Pořadí</t>
  </si>
  <si>
    <t>1.</t>
  </si>
  <si>
    <t>2.</t>
  </si>
  <si>
    <t>3.</t>
  </si>
  <si>
    <t>5.</t>
  </si>
  <si>
    <t>6.</t>
  </si>
  <si>
    <t>Matka</t>
  </si>
  <si>
    <t>Zkoušky výkonnosti teplokrevných hřebců:</t>
  </si>
  <si>
    <t>Kat.č.</t>
  </si>
  <si>
    <t>Plem.</t>
  </si>
  <si>
    <t>Barva</t>
  </si>
  <si>
    <t>Otec</t>
  </si>
  <si>
    <t>Ohol</t>
  </si>
  <si>
    <t>Hmot</t>
  </si>
  <si>
    <t>Hd.</t>
  </si>
  <si>
    <t>ZÁKLADNÍ ZKOUŠKY VÝKONNOSTI TŘÍLETÝCH HŘEBCŮ  70-denní test</t>
  </si>
  <si>
    <t>Hmot.</t>
  </si>
  <si>
    <t xml:space="preserve"> 70-denní test</t>
  </si>
  <si>
    <t>ing.  Mamica Leopold</t>
  </si>
  <si>
    <t>ČT</t>
  </si>
  <si>
    <t>e-mail:info@schct.cz,http://www.schct.cz</t>
  </si>
  <si>
    <t>MVDr.Pavel Sedláček</t>
  </si>
  <si>
    <t>Miloslav Perníček</t>
  </si>
  <si>
    <t>CANCARO</t>
  </si>
  <si>
    <t>17/895 CERISTO</t>
  </si>
  <si>
    <t>ZH Písek, s.p.</t>
  </si>
  <si>
    <t>ZH Tlumačov, s.p.</t>
  </si>
  <si>
    <t>LUISO</t>
  </si>
  <si>
    <t>Gestüt Sprehe</t>
  </si>
  <si>
    <t>Cancara</t>
  </si>
  <si>
    <t>Rhapsodie III</t>
  </si>
  <si>
    <t>DATUM :25.9.2012</t>
  </si>
  <si>
    <t>Datum:  25.9.2012</t>
  </si>
  <si>
    <t>2997 Aristo Z</t>
  </si>
  <si>
    <t>17/576 Charta</t>
  </si>
  <si>
    <t>Lancer III</t>
  </si>
  <si>
    <t>Lucie</t>
  </si>
  <si>
    <t>25.9.2012, 70-denní test</t>
  </si>
  <si>
    <r>
      <t xml:space="preserve">Komise: </t>
    </r>
    <r>
      <rPr>
        <sz val="10"/>
        <rFont val="Arial CE"/>
        <family val="0"/>
      </rPr>
      <t>Ing.Mamica Leopold (1), MVDr.Pavel Sedláček (2), Miloslav Perníček (3)</t>
    </r>
  </si>
  <si>
    <t>holšt.</t>
  </si>
  <si>
    <t>Běl.</t>
  </si>
  <si>
    <t>old.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</si>
</sst>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40">
    <font>
      <sz val="10"/>
      <name val="Arial CE"/>
      <family val="0"/>
    </font>
    <font>
      <sz val="10"/>
      <name val="Arial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0"/>
      <name val="Fixedsys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u val="single"/>
      <sz val="12"/>
      <name val="Arial CE"/>
      <family val="2"/>
    </font>
    <font>
      <b/>
      <sz val="20"/>
      <name val="Century Schoolbook"/>
      <family val="1"/>
    </font>
    <font>
      <b/>
      <sz val="11"/>
      <name val="Arial CE"/>
      <family val="2"/>
    </font>
    <font>
      <b/>
      <sz val="12"/>
      <name val="Century Schoolbook"/>
      <family val="0"/>
    </font>
    <font>
      <b/>
      <sz val="11"/>
      <name val="Arial Rounded MT Bold"/>
      <family val="2"/>
    </font>
    <font>
      <b/>
      <sz val="10"/>
      <name val="Arial Rounded MT Bold"/>
      <family val="0"/>
    </font>
    <font>
      <sz val="12"/>
      <name val="Book Antiqua"/>
      <family val="1"/>
    </font>
    <font>
      <b/>
      <sz val="12"/>
      <name val="Arial Rounded MT Bold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name val="Arial Rounded MT Bold"/>
      <family val="2"/>
    </font>
    <font>
      <sz val="14"/>
      <name val="Arial Rounded MT Bold"/>
      <family val="2"/>
    </font>
    <font>
      <b/>
      <u val="single"/>
      <sz val="11"/>
      <name val="Arial Cyr"/>
      <family val="2"/>
    </font>
    <font>
      <b/>
      <sz val="11"/>
      <name val="Arial Cyr"/>
      <family val="2"/>
    </font>
    <font>
      <b/>
      <u val="single"/>
      <sz val="10"/>
      <name val="Arial Cyr"/>
      <family val="2"/>
    </font>
    <font>
      <sz val="8"/>
      <name val="Arial Rounded MT Bold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color indexed="8"/>
      <name val="Arial CE"/>
      <family val="2"/>
    </font>
    <font>
      <sz val="8"/>
      <name val="Book Antiqua"/>
      <family val="1"/>
    </font>
    <font>
      <sz val="8"/>
      <name val="Arial CE"/>
      <family val="2"/>
    </font>
    <font>
      <sz val="12"/>
      <name val="Arial Rounded MT Bold"/>
      <family val="2"/>
    </font>
    <font>
      <b/>
      <sz val="12"/>
      <name val="Britannic Bold"/>
      <family val="0"/>
    </font>
    <font>
      <sz val="8"/>
      <name val="Fixedsys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4"/>
      <name val="Century Schoolbook"/>
      <family val="0"/>
    </font>
    <font>
      <sz val="20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64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164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11" fillId="0" borderId="6" xfId="0" applyFont="1" applyBorder="1" applyAlignment="1">
      <alignment horizontal="justify" vertical="center"/>
    </xf>
    <xf numFmtId="0" fontId="11" fillId="0" borderId="7" xfId="0" applyFont="1" applyBorder="1" applyAlignment="1">
      <alignment horizontal="justify" vertical="center"/>
    </xf>
    <xf numFmtId="0" fontId="1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1" xfId="0" applyNumberFormat="1" applyFont="1" applyBorder="1" applyAlignment="1">
      <alignment horizontal="justify" vertical="top"/>
    </xf>
    <xf numFmtId="0" fontId="13" fillId="0" borderId="11" xfId="0" applyFont="1" applyBorder="1" applyAlignment="1">
      <alignment horizontal="justify" vertical="center"/>
    </xf>
    <xf numFmtId="0" fontId="12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4" xfId="0" applyNumberFormat="1" applyBorder="1" applyAlignment="1">
      <alignment horizontal="center"/>
    </xf>
    <xf numFmtId="164" fontId="8" fillId="2" borderId="4" xfId="0" applyNumberFormat="1" applyFont="1" applyFill="1" applyBorder="1" applyAlignment="1" applyProtection="1">
      <alignment horizontal="center"/>
      <protection hidden="1"/>
    </xf>
    <xf numFmtId="164" fontId="2" fillId="2" borderId="4" xfId="0" applyNumberFormat="1" applyFont="1" applyFill="1" applyBorder="1" applyAlignment="1" applyProtection="1">
      <alignment horizontal="center"/>
      <protection hidden="1"/>
    </xf>
    <xf numFmtId="2" fontId="0" fillId="2" borderId="4" xfId="0" applyNumberFormat="1" applyFill="1" applyBorder="1" applyAlignment="1">
      <alignment horizontal="center"/>
    </xf>
    <xf numFmtId="2" fontId="8" fillId="2" borderId="4" xfId="0" applyNumberFormat="1" applyFont="1" applyFill="1" applyBorder="1" applyAlignment="1" applyProtection="1">
      <alignment horizontal="center"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2" fillId="0" borderId="1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14" fillId="0" borderId="17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0" fillId="0" borderId="11" xfId="0" applyBorder="1" applyAlignment="1" applyProtection="1">
      <alignment/>
      <protection locked="0"/>
    </xf>
    <xf numFmtId="0" fontId="15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4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2" fontId="4" fillId="2" borderId="22" xfId="0" applyNumberFormat="1" applyFont="1" applyFill="1" applyBorder="1" applyAlignment="1" applyProtection="1">
      <alignment/>
      <protection hidden="1"/>
    </xf>
    <xf numFmtId="0" fontId="24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 vertical="top"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25" fillId="0" borderId="17" xfId="0" applyFont="1" applyBorder="1" applyAlignment="1">
      <alignment horizontal="left" vertical="top"/>
    </xf>
    <xf numFmtId="0" fontId="26" fillId="0" borderId="24" xfId="0" applyFont="1" applyBorder="1" applyAlignment="1">
      <alignment horizontal="left" vertical="top"/>
    </xf>
    <xf numFmtId="0" fontId="28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5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7" fillId="0" borderId="22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2" fontId="32" fillId="2" borderId="22" xfId="0" applyNumberFormat="1" applyFont="1" applyFill="1" applyBorder="1" applyAlignment="1" applyProtection="1">
      <alignment horizontal="center"/>
      <protection hidden="1"/>
    </xf>
    <xf numFmtId="1" fontId="33" fillId="2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2" fontId="8" fillId="0" borderId="4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8" fillId="3" borderId="4" xfId="0" applyNumberFormat="1" applyFont="1" applyFill="1" applyBorder="1" applyAlignment="1" applyProtection="1">
      <alignment horizont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0" fillId="4" borderId="4" xfId="0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>
      <alignment horizontal="center"/>
    </xf>
    <xf numFmtId="2" fontId="6" fillId="4" borderId="4" xfId="0" applyNumberFormat="1" applyFont="1" applyFill="1" applyBorder="1" applyAlignment="1" applyProtection="1">
      <alignment horizontal="center"/>
      <protection locked="0"/>
    </xf>
    <xf numFmtId="2" fontId="8" fillId="2" borderId="22" xfId="0" applyNumberFormat="1" applyFont="1" applyFill="1" applyBorder="1" applyAlignment="1" applyProtection="1">
      <alignment/>
      <protection hidden="1"/>
    </xf>
    <xf numFmtId="0" fontId="8" fillId="0" borderId="12" xfId="0" applyFont="1" applyBorder="1" applyAlignment="1">
      <alignment/>
    </xf>
    <xf numFmtId="0" fontId="34" fillId="0" borderId="27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17" xfId="0" applyBorder="1" applyAlignment="1">
      <alignment/>
    </xf>
    <xf numFmtId="1" fontId="33" fillId="2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11" xfId="0" applyFont="1" applyBorder="1" applyAlignment="1">
      <alignment horizontal="center"/>
    </xf>
    <xf numFmtId="2" fontId="0" fillId="4" borderId="20" xfId="0" applyNumberFormat="1" applyFill="1" applyBorder="1" applyAlignment="1">
      <alignment/>
    </xf>
    <xf numFmtId="2" fontId="0" fillId="3" borderId="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0" fontId="35" fillId="0" borderId="31" xfId="0" applyFont="1" applyBorder="1" applyAlignment="1">
      <alignment/>
    </xf>
    <xf numFmtId="2" fontId="0" fillId="5" borderId="4" xfId="0" applyNumberFormat="1" applyFill="1" applyBorder="1" applyAlignment="1">
      <alignment horizontal="center"/>
    </xf>
    <xf numFmtId="0" fontId="0" fillId="5" borderId="31" xfId="0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28" xfId="0" applyFont="1" applyFill="1" applyBorder="1" applyAlignment="1">
      <alignment horizontal="center"/>
    </xf>
    <xf numFmtId="0" fontId="0" fillId="6" borderId="4" xfId="0" applyFont="1" applyFill="1" applyBorder="1" applyAlignment="1" applyProtection="1">
      <alignment horizontal="center"/>
      <protection locked="0"/>
    </xf>
    <xf numFmtId="164" fontId="0" fillId="6" borderId="4" xfId="0" applyNumberFormat="1" applyFont="1" applyFill="1" applyBorder="1" applyAlignment="1" applyProtection="1">
      <alignment horizontal="center"/>
      <protection locked="0"/>
    </xf>
    <xf numFmtId="0" fontId="0" fillId="6" borderId="26" xfId="0" applyFont="1" applyFill="1" applyBorder="1" applyAlignment="1">
      <alignment horizontal="center"/>
    </xf>
    <xf numFmtId="0" fontId="0" fillId="6" borderId="11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>
      <alignment/>
    </xf>
    <xf numFmtId="0" fontId="0" fillId="6" borderId="4" xfId="0" applyFill="1" applyBorder="1" applyAlignment="1">
      <alignment/>
    </xf>
    <xf numFmtId="1" fontId="0" fillId="6" borderId="4" xfId="0" applyNumberForma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23" xfId="0" applyFont="1" applyFill="1" applyBorder="1" applyAlignment="1">
      <alignment horizontal="center"/>
    </xf>
    <xf numFmtId="2" fontId="0" fillId="6" borderId="4" xfId="0" applyNumberFormat="1" applyFont="1" applyFill="1" applyBorder="1" applyAlignment="1" applyProtection="1">
      <alignment horizontal="center"/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2" fontId="6" fillId="5" borderId="4" xfId="0" applyNumberFormat="1" applyFon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horizontal="center"/>
      <protection locked="0"/>
    </xf>
    <xf numFmtId="2" fontId="0" fillId="8" borderId="29" xfId="0" applyNumberFormat="1" applyFill="1" applyBorder="1" applyAlignment="1">
      <alignment horizontal="center"/>
    </xf>
    <xf numFmtId="2" fontId="0" fillId="0" borderId="31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32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2" fontId="4" fillId="0" borderId="31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29" xfId="0" applyNumberFormat="1" applyBorder="1" applyAlignment="1">
      <alignment/>
    </xf>
    <xf numFmtId="164" fontId="0" fillId="0" borderId="29" xfId="0" applyNumberFormat="1" applyBorder="1" applyAlignment="1">
      <alignment/>
    </xf>
    <xf numFmtId="2" fontId="4" fillId="0" borderId="29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164" fontId="0" fillId="0" borderId="40" xfId="0" applyNumberFormat="1" applyBorder="1" applyAlignment="1">
      <alignment/>
    </xf>
    <xf numFmtId="2" fontId="4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164" fontId="32" fillId="2" borderId="22" xfId="0" applyNumberFormat="1" applyFont="1" applyFill="1" applyBorder="1" applyAlignment="1" applyProtection="1">
      <alignment horizontal="center"/>
      <protection hidden="1"/>
    </xf>
    <xf numFmtId="0" fontId="36" fillId="0" borderId="7" xfId="0" applyFon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4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3" xfId="0" applyBorder="1" applyAlignment="1">
      <alignment/>
    </xf>
    <xf numFmtId="0" fontId="18" fillId="0" borderId="0" xfId="0" applyFont="1" applyAlignment="1">
      <alignment/>
    </xf>
    <xf numFmtId="14" fontId="12" fillId="0" borderId="45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2" fontId="3" fillId="5" borderId="4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11" xfId="0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 horizontal="center"/>
      <protection locked="0"/>
    </xf>
    <xf numFmtId="2" fontId="37" fillId="9" borderId="4" xfId="0" applyNumberFormat="1" applyFont="1" applyFill="1" applyBorder="1" applyAlignment="1">
      <alignment horizontal="center"/>
    </xf>
    <xf numFmtId="0" fontId="8" fillId="0" borderId="9" xfId="0" applyFont="1" applyBorder="1" applyAlignment="1">
      <alignment/>
    </xf>
    <xf numFmtId="2" fontId="6" fillId="6" borderId="4" xfId="0" applyNumberFormat="1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12" fillId="0" borderId="45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8" xfId="0" applyFont="1" applyBorder="1" applyAlignment="1">
      <alignment/>
    </xf>
    <xf numFmtId="14" fontId="8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 vertical="top"/>
    </xf>
    <xf numFmtId="0" fontId="17" fillId="0" borderId="1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 vertical="center"/>
    </xf>
    <xf numFmtId="2" fontId="18" fillId="3" borderId="4" xfId="0" applyNumberFormat="1" applyFont="1" applyFill="1" applyBorder="1" applyAlignment="1" applyProtection="1">
      <alignment horizontal="center"/>
      <protection hidden="1"/>
    </xf>
    <xf numFmtId="165" fontId="18" fillId="3" borderId="4" xfId="0" applyNumberFormat="1" applyFont="1" applyFill="1" applyBorder="1" applyAlignment="1" applyProtection="1">
      <alignment horizontal="center"/>
      <protection hidden="1"/>
    </xf>
    <xf numFmtId="0" fontId="19" fillId="0" borderId="11" xfId="0" applyFont="1" applyBorder="1" applyAlignment="1">
      <alignment horizontal="left"/>
    </xf>
    <xf numFmtId="2" fontId="0" fillId="3" borderId="28" xfId="0" applyNumberForma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2" fontId="0" fillId="0" borderId="28" xfId="0" applyNumberFormat="1" applyBorder="1" applyAlignment="1">
      <alignment horizontal="center"/>
    </xf>
    <xf numFmtId="165" fontId="18" fillId="7" borderId="4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8" fillId="2" borderId="22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RE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showGridLines="0" view="pageBreakPreview" zoomScale="75" zoomScaleSheetLayoutView="75" workbookViewId="0" topLeftCell="A10">
      <selection activeCell="G17" sqref="G17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8.00390625" style="0" customWidth="1"/>
    <col min="4" max="4" width="7.625" style="0" customWidth="1"/>
    <col min="5" max="5" width="7.125" style="0" customWidth="1"/>
    <col min="6" max="6" width="8.00390625" style="0" customWidth="1"/>
    <col min="7" max="7" width="9.25390625" style="0" customWidth="1"/>
    <col min="8" max="9" width="8.00390625" style="0" customWidth="1"/>
    <col min="10" max="10" width="5.75390625" style="0" customWidth="1"/>
    <col min="11" max="11" width="7.25390625" style="0" customWidth="1"/>
    <col min="12" max="12" width="6.25390625" style="0" customWidth="1"/>
    <col min="13" max="13" width="11.25390625" style="0" customWidth="1"/>
  </cols>
  <sheetData>
    <row r="2" spans="1:12" ht="25.5" customHeight="1">
      <c r="A2" s="216" t="s">
        <v>86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24.75" customHeight="1">
      <c r="A3" s="25" t="s">
        <v>53</v>
      </c>
      <c r="B3" s="9"/>
      <c r="C3" s="26"/>
      <c r="D3" s="26"/>
      <c r="E3" s="26"/>
      <c r="F3" s="26"/>
      <c r="G3" s="26"/>
      <c r="H3" s="180" t="s">
        <v>102</v>
      </c>
      <c r="I3" s="27"/>
      <c r="J3" s="27"/>
      <c r="K3" s="179"/>
      <c r="L3" s="180"/>
    </row>
    <row r="4" spans="1:13" ht="27.75" customHeight="1" thickBot="1">
      <c r="A4" s="28"/>
      <c r="B4" s="29" t="s">
        <v>94</v>
      </c>
      <c r="C4" s="30" t="s">
        <v>12</v>
      </c>
      <c r="D4" s="31"/>
      <c r="E4" s="32" t="s">
        <v>100</v>
      </c>
      <c r="F4" s="33"/>
      <c r="G4" s="34"/>
      <c r="H4" s="213" t="s">
        <v>13</v>
      </c>
      <c r="I4" s="184"/>
      <c r="J4" s="194" t="s">
        <v>101</v>
      </c>
      <c r="K4" s="194"/>
      <c r="L4" s="185"/>
      <c r="M4" s="186"/>
    </row>
    <row r="5" spans="1:13" ht="33" customHeight="1" thickBot="1">
      <c r="A5" s="38" t="s">
        <v>14</v>
      </c>
      <c r="B5" s="39" t="s">
        <v>15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7"/>
      <c r="M5" s="183" t="s">
        <v>16</v>
      </c>
    </row>
    <row r="6" spans="1:13" ht="22.5" customHeight="1">
      <c r="A6" s="217" t="s">
        <v>50</v>
      </c>
      <c r="B6" s="217"/>
      <c r="C6" s="45">
        <v>7.8</v>
      </c>
      <c r="D6" s="46"/>
      <c r="E6" s="45">
        <v>7.5</v>
      </c>
      <c r="F6" s="46"/>
      <c r="G6" s="46">
        <v>7</v>
      </c>
      <c r="H6" s="46"/>
      <c r="I6" s="46"/>
      <c r="J6" s="46"/>
      <c r="K6" s="46"/>
      <c r="L6" s="47"/>
      <c r="M6" s="195">
        <f>(C6+E6+G6)/3</f>
        <v>7.433333333333334</v>
      </c>
    </row>
    <row r="7" spans="1:13" ht="21" customHeight="1">
      <c r="A7" s="217" t="s">
        <v>51</v>
      </c>
      <c r="B7" s="217"/>
      <c r="C7" s="48">
        <f>C34</f>
        <v>7.8</v>
      </c>
      <c r="D7" s="49"/>
      <c r="E7" s="48">
        <f>E34</f>
        <v>7.333333333333333</v>
      </c>
      <c r="F7" s="49"/>
      <c r="G7" s="48">
        <f>G34</f>
        <v>6.666666666666667</v>
      </c>
      <c r="H7" s="49"/>
      <c r="I7" s="48"/>
      <c r="J7" s="49"/>
      <c r="K7" s="48"/>
      <c r="L7" s="50"/>
      <c r="M7" s="195">
        <f aca="true" t="shared" si="0" ref="M7:M18">(C7+E7+G7)/3</f>
        <v>7.266666666666667</v>
      </c>
    </row>
    <row r="8" spans="1:13" ht="21" customHeight="1">
      <c r="A8" s="217" t="s">
        <v>52</v>
      </c>
      <c r="B8" s="217"/>
      <c r="C8" s="51">
        <f>(D8)/3</f>
        <v>7.86640625</v>
      </c>
      <c r="D8" s="51">
        <f>(C9+C10+C11+C12+C13+D14+C15+D16)/8*3</f>
        <v>23.59921875</v>
      </c>
      <c r="E8" s="48">
        <f>(F8)/3</f>
        <v>7.51640625</v>
      </c>
      <c r="F8" s="51">
        <f>(E9+E10+E11+E12+E13+F14+E15+F16)/8*3</f>
        <v>22.54921875</v>
      </c>
      <c r="G8" s="48">
        <f>(H8)/3</f>
        <v>7.64140625</v>
      </c>
      <c r="H8" s="51">
        <f>(G9+G10+G11+G12+G13+H14+G15+H16)/8*3</f>
        <v>22.92421875</v>
      </c>
      <c r="I8" s="48"/>
      <c r="J8" s="52"/>
      <c r="K8" s="48"/>
      <c r="L8" s="129"/>
      <c r="M8" s="195">
        <f t="shared" si="0"/>
        <v>7.674739583333333</v>
      </c>
    </row>
    <row r="9" spans="1:13" ht="21" customHeight="1">
      <c r="A9" s="218" t="s">
        <v>40</v>
      </c>
      <c r="B9" s="218"/>
      <c r="C9" s="110">
        <v>8</v>
      </c>
      <c r="D9" s="141"/>
      <c r="E9" s="110">
        <v>8</v>
      </c>
      <c r="F9" s="141"/>
      <c r="G9" s="110">
        <v>7.5</v>
      </c>
      <c r="H9" s="141"/>
      <c r="I9" s="110"/>
      <c r="J9" s="141"/>
      <c r="K9" s="110"/>
      <c r="L9" s="141"/>
      <c r="M9" s="195">
        <f t="shared" si="0"/>
        <v>7.833333333333333</v>
      </c>
    </row>
    <row r="10" spans="1:13" ht="18.75" customHeight="1">
      <c r="A10" s="53" t="s">
        <v>41</v>
      </c>
      <c r="B10" s="12"/>
      <c r="C10" s="54">
        <v>7.5</v>
      </c>
      <c r="D10" s="142"/>
      <c r="E10" s="54">
        <v>7</v>
      </c>
      <c r="F10" s="142"/>
      <c r="G10" s="54">
        <v>7.5</v>
      </c>
      <c r="H10" s="142"/>
      <c r="I10" s="54"/>
      <c r="J10" s="142"/>
      <c r="K10" s="54"/>
      <c r="L10" s="142"/>
      <c r="M10" s="195">
        <f t="shared" si="0"/>
        <v>7.333333333333333</v>
      </c>
    </row>
    <row r="11" spans="1:13" ht="22.5" customHeight="1">
      <c r="A11" s="219" t="s">
        <v>42</v>
      </c>
      <c r="B11" s="219"/>
      <c r="C11" s="45">
        <v>8</v>
      </c>
      <c r="D11" s="139"/>
      <c r="E11" s="45">
        <v>7.5</v>
      </c>
      <c r="F11" s="139"/>
      <c r="G11" s="45">
        <v>8</v>
      </c>
      <c r="H11" s="139"/>
      <c r="I11" s="45"/>
      <c r="J11" s="139"/>
      <c r="K11" s="45"/>
      <c r="L11" s="139"/>
      <c r="M11" s="195">
        <f t="shared" si="0"/>
        <v>7.833333333333333</v>
      </c>
    </row>
    <row r="12" spans="1:13" ht="18" customHeight="1">
      <c r="A12" s="219" t="s">
        <v>43</v>
      </c>
      <c r="B12" s="219"/>
      <c r="C12" s="54">
        <v>6.5</v>
      </c>
      <c r="D12" s="142"/>
      <c r="E12" s="54">
        <v>6.5</v>
      </c>
      <c r="F12" s="142"/>
      <c r="G12" s="54">
        <v>7.5</v>
      </c>
      <c r="H12" s="142"/>
      <c r="I12" s="54"/>
      <c r="J12" s="142"/>
      <c r="K12" s="54"/>
      <c r="L12" s="142"/>
      <c r="M12" s="195">
        <f t="shared" si="0"/>
        <v>6.833333333333333</v>
      </c>
    </row>
    <row r="13" spans="1:13" ht="20.25" customHeight="1">
      <c r="A13" s="220" t="s">
        <v>44</v>
      </c>
      <c r="B13" s="220"/>
      <c r="C13" s="54">
        <v>7.8</v>
      </c>
      <c r="D13" s="143"/>
      <c r="E13" s="54">
        <v>7.5</v>
      </c>
      <c r="F13" s="143"/>
      <c r="G13" s="54">
        <v>7</v>
      </c>
      <c r="H13" s="143"/>
      <c r="I13" s="54"/>
      <c r="J13" s="143"/>
      <c r="K13" s="54"/>
      <c r="L13" s="143"/>
      <c r="M13" s="195">
        <f t="shared" si="0"/>
        <v>7.433333333333334</v>
      </c>
    </row>
    <row r="14" spans="1:13" ht="28.5" customHeight="1" thickBot="1">
      <c r="A14" s="221" t="s">
        <v>45</v>
      </c>
      <c r="B14" s="221"/>
      <c r="C14" s="115">
        <f aca="true" t="shared" si="1" ref="C14:H14">C43</f>
        <v>8.5625</v>
      </c>
      <c r="D14" s="103">
        <f t="shared" si="1"/>
        <v>4.28125</v>
      </c>
      <c r="E14" s="115">
        <f t="shared" si="1"/>
        <v>8.5625</v>
      </c>
      <c r="F14" s="103">
        <f t="shared" si="1"/>
        <v>4.28125</v>
      </c>
      <c r="G14" s="115">
        <f t="shared" si="1"/>
        <v>8.5625</v>
      </c>
      <c r="H14" s="103">
        <f t="shared" si="1"/>
        <v>4.28125</v>
      </c>
      <c r="I14" s="115"/>
      <c r="J14" s="149"/>
      <c r="K14" s="115"/>
      <c r="L14" s="149">
        <f>K43</f>
        <v>0</v>
      </c>
      <c r="M14" s="195">
        <f t="shared" si="0"/>
        <v>8.5625</v>
      </c>
    </row>
    <row r="15" spans="1:13" ht="28.5" customHeight="1" thickTop="1">
      <c r="A15" s="221" t="s">
        <v>46</v>
      </c>
      <c r="B15" s="221"/>
      <c r="C15" s="45">
        <v>8.1</v>
      </c>
      <c r="D15" s="139"/>
      <c r="E15" s="45">
        <v>8.1</v>
      </c>
      <c r="F15" s="139"/>
      <c r="G15" s="45">
        <v>8.1</v>
      </c>
      <c r="H15" s="139"/>
      <c r="I15" s="45"/>
      <c r="J15" s="139"/>
      <c r="K15" s="45"/>
      <c r="L15" s="139"/>
      <c r="M15" s="195">
        <f t="shared" si="0"/>
        <v>8.1</v>
      </c>
    </row>
    <row r="16" spans="1:13" ht="31.5" customHeight="1">
      <c r="A16" s="221" t="s">
        <v>47</v>
      </c>
      <c r="B16" s="221"/>
      <c r="C16" s="45">
        <v>8.5</v>
      </c>
      <c r="D16" s="140">
        <f>C16*1.5</f>
        <v>12.75</v>
      </c>
      <c r="E16" s="45">
        <v>7.5</v>
      </c>
      <c r="F16" s="140">
        <f>E16*1.5</f>
        <v>11.25</v>
      </c>
      <c r="G16" s="45">
        <v>7.5</v>
      </c>
      <c r="H16" s="140">
        <f>G16*1.5</f>
        <v>11.25</v>
      </c>
      <c r="I16" s="45"/>
      <c r="J16" s="139">
        <f>I16*1.5</f>
        <v>0</v>
      </c>
      <c r="K16" s="45"/>
      <c r="L16" s="139">
        <f>K16*1.5</f>
        <v>0</v>
      </c>
      <c r="M16" s="195">
        <f t="shared" si="0"/>
        <v>7.833333333333333</v>
      </c>
    </row>
    <row r="17" spans="1:13" ht="43.5" customHeight="1">
      <c r="A17" s="222" t="s">
        <v>48</v>
      </c>
      <c r="B17" s="222"/>
      <c r="C17" s="115">
        <f>(C6+C7+C10+C11+C12)/5</f>
        <v>7.5200000000000005</v>
      </c>
      <c r="D17" s="114"/>
      <c r="E17" s="204">
        <f>(E6+E7+E10+E11+E12)/5</f>
        <v>7.166666666666666</v>
      </c>
      <c r="F17" s="113"/>
      <c r="G17" s="204">
        <f>(G6+G7+G10+G11+G12)/5</f>
        <v>7.333333333333334</v>
      </c>
      <c r="H17" s="113"/>
      <c r="I17" s="113"/>
      <c r="J17" s="113"/>
      <c r="K17" s="113"/>
      <c r="L17" s="114"/>
      <c r="M17" s="195">
        <f t="shared" si="0"/>
        <v>7.340000000000001</v>
      </c>
    </row>
    <row r="18" spans="1:13" ht="28.5" customHeight="1">
      <c r="A18" s="223" t="s">
        <v>49</v>
      </c>
      <c r="B18" s="223"/>
      <c r="C18" s="152">
        <f>(C6+C7+D8+C17)/6</f>
        <v>7.786536458333334</v>
      </c>
      <c r="D18" s="153"/>
      <c r="E18" s="152">
        <f>(E6+E7+F8+E17)/6</f>
        <v>7.424869791666667</v>
      </c>
      <c r="F18" s="153"/>
      <c r="G18" s="152">
        <f>(G6+G7+H8+G17)/6</f>
        <v>7.3207031250000005</v>
      </c>
      <c r="H18" s="153"/>
      <c r="I18" s="152"/>
      <c r="J18" s="153"/>
      <c r="K18" s="152"/>
      <c r="L18" s="131"/>
      <c r="M18" s="201">
        <f t="shared" si="0"/>
        <v>7.510703125</v>
      </c>
    </row>
    <row r="19" spans="1:13" ht="32.25" customHeight="1">
      <c r="A19" s="220"/>
      <c r="B19" s="220"/>
      <c r="C19" s="111"/>
      <c r="D19" s="112"/>
      <c r="E19" s="111"/>
      <c r="F19" s="112"/>
      <c r="G19" s="111"/>
      <c r="H19" s="112"/>
      <c r="I19" s="111"/>
      <c r="J19" s="112"/>
      <c r="K19" s="111"/>
      <c r="L19" s="128"/>
      <c r="M19" s="128"/>
    </row>
    <row r="20" spans="1:13" ht="36.75" customHeight="1">
      <c r="A20" s="224"/>
      <c r="B20" s="224"/>
      <c r="C20" s="45"/>
      <c r="D20" s="46"/>
      <c r="E20" s="46"/>
      <c r="F20" s="46"/>
      <c r="G20" s="46"/>
      <c r="H20" s="46"/>
      <c r="I20" s="46"/>
      <c r="J20" s="46"/>
      <c r="K20" s="150"/>
      <c r="L20" s="47"/>
      <c r="M20" s="47"/>
    </row>
    <row r="21" spans="1:13" ht="22.5" customHeight="1">
      <c r="A21" s="222"/>
      <c r="B21" s="222"/>
      <c r="C21" s="225"/>
      <c r="D21" s="226"/>
      <c r="E21" s="225"/>
      <c r="F21" s="226"/>
      <c r="G21" s="225"/>
      <c r="H21" s="226"/>
      <c r="I21" s="226"/>
      <c r="J21" s="226"/>
      <c r="K21" s="226"/>
      <c r="L21" s="228"/>
      <c r="M21" s="228"/>
    </row>
    <row r="22" spans="1:13" ht="16.5" customHeight="1">
      <c r="A22" s="227"/>
      <c r="B22" s="227"/>
      <c r="C22" s="225"/>
      <c r="D22" s="226"/>
      <c r="E22" s="225"/>
      <c r="F22" s="226"/>
      <c r="G22" s="225"/>
      <c r="H22" s="226"/>
      <c r="I22" s="226"/>
      <c r="J22" s="226"/>
      <c r="K22" s="226"/>
      <c r="L22" s="228"/>
      <c r="M22" s="228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17</v>
      </c>
      <c r="B25" s="58" t="str">
        <f>B4</f>
        <v>CANCARO</v>
      </c>
      <c r="C25" s="59"/>
      <c r="D25" s="60"/>
      <c r="E25" s="61"/>
      <c r="F25" s="62"/>
      <c r="G25" s="61"/>
      <c r="H25" s="62"/>
      <c r="I25" s="61"/>
      <c r="J25" s="63"/>
      <c r="K25" s="61"/>
      <c r="L25" s="119"/>
      <c r="M25" s="125"/>
    </row>
    <row r="26" spans="1:13" ht="24.75" customHeight="1">
      <c r="A26" s="64" t="s">
        <v>18</v>
      </c>
      <c r="B26" s="65"/>
      <c r="C26" s="126">
        <v>1</v>
      </c>
      <c r="D26" s="66"/>
      <c r="E26" s="126">
        <v>2</v>
      </c>
      <c r="F26" s="67"/>
      <c r="G26" s="126">
        <v>3</v>
      </c>
      <c r="H26" s="67"/>
      <c r="I26" s="126">
        <v>4</v>
      </c>
      <c r="J26" s="67"/>
      <c r="K26" s="126">
        <v>5</v>
      </c>
      <c r="L26" s="120"/>
      <c r="M26" s="130" t="s">
        <v>16</v>
      </c>
    </row>
    <row r="27" spans="1:13" ht="14.25" customHeight="1">
      <c r="A27" s="68" t="s">
        <v>19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230"/>
      <c r="M27" s="132"/>
    </row>
    <row r="28" spans="1:13" ht="16.5" customHeight="1">
      <c r="A28" s="72"/>
      <c r="B28" s="73" t="s">
        <v>20</v>
      </c>
      <c r="C28" s="82">
        <v>8</v>
      </c>
      <c r="D28" s="197"/>
      <c r="E28" s="82">
        <v>8</v>
      </c>
      <c r="F28" s="197"/>
      <c r="G28" s="82">
        <v>7</v>
      </c>
      <c r="H28" s="197"/>
      <c r="I28" s="82"/>
      <c r="J28" s="74"/>
      <c r="K28" s="82"/>
      <c r="L28" s="230"/>
      <c r="M28" s="195">
        <f aca="true" t="shared" si="2" ref="M28:M34">(C28+E28+G28)/3</f>
        <v>7.666666666666667</v>
      </c>
    </row>
    <row r="29" spans="1:13" ht="19.5" customHeight="1">
      <c r="A29" s="75"/>
      <c r="B29" s="76" t="s">
        <v>21</v>
      </c>
      <c r="C29" s="82">
        <v>8</v>
      </c>
      <c r="D29" s="198"/>
      <c r="E29" s="82">
        <v>7.5</v>
      </c>
      <c r="F29" s="198"/>
      <c r="G29" s="82">
        <v>6.5</v>
      </c>
      <c r="H29" s="198"/>
      <c r="I29" s="82"/>
      <c r="J29" s="71"/>
      <c r="K29" s="82"/>
      <c r="L29" s="121"/>
      <c r="M29" s="195">
        <f t="shared" si="2"/>
        <v>7.333333333333333</v>
      </c>
    </row>
    <row r="30" spans="1:13" ht="21.75" customHeight="1">
      <c r="A30" s="77"/>
      <c r="B30" s="76" t="s">
        <v>22</v>
      </c>
      <c r="C30" s="82">
        <v>7.8</v>
      </c>
      <c r="D30" s="199"/>
      <c r="E30" s="82">
        <v>7.5</v>
      </c>
      <c r="F30" s="199"/>
      <c r="G30" s="82">
        <v>6.5</v>
      </c>
      <c r="H30" s="199"/>
      <c r="I30" s="82"/>
      <c r="J30" s="78"/>
      <c r="K30" s="82"/>
      <c r="L30" s="121"/>
      <c r="M30" s="195">
        <f t="shared" si="2"/>
        <v>7.266666666666667</v>
      </c>
    </row>
    <row r="31" spans="1:13" ht="24.75" customHeight="1">
      <c r="A31" s="79"/>
      <c r="B31" s="76" t="s">
        <v>23</v>
      </c>
      <c r="C31" s="82">
        <v>8</v>
      </c>
      <c r="D31" s="198"/>
      <c r="E31" s="82">
        <v>8</v>
      </c>
      <c r="F31" s="198"/>
      <c r="G31" s="82">
        <v>7</v>
      </c>
      <c r="H31" s="198"/>
      <c r="I31" s="82"/>
      <c r="J31" s="71"/>
      <c r="K31" s="82"/>
      <c r="L31" s="121"/>
      <c r="M31" s="195">
        <f t="shared" si="2"/>
        <v>7.666666666666667</v>
      </c>
    </row>
    <row r="32" spans="1:13" ht="24.75" customHeight="1">
      <c r="A32" s="79"/>
      <c r="B32" s="76" t="s">
        <v>24</v>
      </c>
      <c r="C32" s="82">
        <v>7.5</v>
      </c>
      <c r="D32" s="199"/>
      <c r="E32" s="82">
        <v>6.5</v>
      </c>
      <c r="F32" s="199"/>
      <c r="G32" s="82">
        <v>6.5</v>
      </c>
      <c r="H32" s="199"/>
      <c r="I32" s="82"/>
      <c r="J32" s="78"/>
      <c r="K32" s="82"/>
      <c r="L32" s="121"/>
      <c r="M32" s="195">
        <f t="shared" si="2"/>
        <v>6.833333333333333</v>
      </c>
    </row>
    <row r="33" spans="1:13" ht="24.75" customHeight="1">
      <c r="A33" s="80"/>
      <c r="B33" s="81" t="s">
        <v>25</v>
      </c>
      <c r="C33" s="82">
        <v>7.5</v>
      </c>
      <c r="D33" s="200"/>
      <c r="E33" s="82">
        <v>6.5</v>
      </c>
      <c r="F33" s="199"/>
      <c r="G33" s="82">
        <v>6.5</v>
      </c>
      <c r="H33" s="199"/>
      <c r="I33" s="82"/>
      <c r="J33" s="78"/>
      <c r="K33" s="82"/>
      <c r="L33" s="121"/>
      <c r="M33" s="195">
        <f t="shared" si="2"/>
        <v>6.833333333333333</v>
      </c>
    </row>
    <row r="34" spans="1:13" ht="21.75" customHeight="1" thickBot="1">
      <c r="A34" s="83" t="s">
        <v>26</v>
      </c>
      <c r="B34" s="84"/>
      <c r="C34" s="116">
        <f>(C28+C29+C30+C31+C32+C33)/6</f>
        <v>7.8</v>
      </c>
      <c r="D34" s="85"/>
      <c r="E34" s="116">
        <f>(E28+E29+E30+E31+E32+E33)/6</f>
        <v>7.333333333333333</v>
      </c>
      <c r="F34" s="85"/>
      <c r="G34" s="116">
        <f>(G28+G29+G30+G31+G32+G33)/6</f>
        <v>6.666666666666667</v>
      </c>
      <c r="H34" s="85"/>
      <c r="I34" s="116"/>
      <c r="J34" s="85"/>
      <c r="K34" s="116"/>
      <c r="L34" s="127"/>
      <c r="M34" s="195">
        <f t="shared" si="2"/>
        <v>7.266666666666667</v>
      </c>
    </row>
    <row r="35" spans="1:13" ht="21.75" customHeight="1">
      <c r="A35" s="86" t="s">
        <v>27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2"/>
      <c r="M35" s="154"/>
    </row>
    <row r="36" spans="1:16" ht="16.5" customHeight="1">
      <c r="A36" s="90">
        <v>4</v>
      </c>
      <c r="B36" s="91" t="s">
        <v>28</v>
      </c>
      <c r="C36" s="92">
        <v>8.5</v>
      </c>
      <c r="D36" s="144">
        <f>(C36*4)</f>
        <v>34</v>
      </c>
      <c r="E36" s="133">
        <f aca="true" t="shared" si="3" ref="E36:E42">C36</f>
        <v>8.5</v>
      </c>
      <c r="F36" s="144">
        <f>(E36*4)</f>
        <v>34</v>
      </c>
      <c r="G36" s="133">
        <f aca="true" t="shared" si="4" ref="G36:G42">E36</f>
        <v>8.5</v>
      </c>
      <c r="H36" s="144">
        <f>(G36*4)</f>
        <v>34</v>
      </c>
      <c r="I36" s="133"/>
      <c r="J36" s="144"/>
      <c r="K36" s="133"/>
      <c r="L36" s="144"/>
      <c r="M36" s="154"/>
      <c r="P36" t="s">
        <v>29</v>
      </c>
    </row>
    <row r="37" spans="1:13" ht="24.75" customHeight="1">
      <c r="A37" s="93"/>
      <c r="B37" s="94" t="s">
        <v>30</v>
      </c>
      <c r="C37" s="92">
        <v>10</v>
      </c>
      <c r="D37" s="145"/>
      <c r="E37" s="133">
        <f t="shared" si="3"/>
        <v>10</v>
      </c>
      <c r="F37" s="145"/>
      <c r="G37" s="133">
        <f t="shared" si="4"/>
        <v>10</v>
      </c>
      <c r="H37" s="145"/>
      <c r="I37" s="133"/>
      <c r="J37" s="145"/>
      <c r="K37" s="133"/>
      <c r="L37" s="145"/>
      <c r="M37" s="154"/>
    </row>
    <row r="38" spans="1:13" ht="24.75" customHeight="1">
      <c r="A38" s="93"/>
      <c r="B38" s="94" t="s">
        <v>31</v>
      </c>
      <c r="C38" s="92">
        <v>8</v>
      </c>
      <c r="D38" s="145"/>
      <c r="E38" s="133">
        <f t="shared" si="3"/>
        <v>8</v>
      </c>
      <c r="F38" s="145"/>
      <c r="G38" s="133">
        <f t="shared" si="4"/>
        <v>8</v>
      </c>
      <c r="H38" s="145"/>
      <c r="I38" s="133"/>
      <c r="J38" s="145"/>
      <c r="K38" s="133"/>
      <c r="L38" s="145"/>
      <c r="M38" s="154"/>
    </row>
    <row r="39" spans="1:13" ht="24.75" customHeight="1">
      <c r="A39" s="95">
        <v>4</v>
      </c>
      <c r="B39" s="94" t="s">
        <v>32</v>
      </c>
      <c r="C39" s="92">
        <v>9</v>
      </c>
      <c r="D39" s="146">
        <f>(C37+C38+C39)/3*4</f>
        <v>36</v>
      </c>
      <c r="E39" s="133">
        <f t="shared" si="3"/>
        <v>9</v>
      </c>
      <c r="F39" s="146">
        <f>(E37+E38+E39)/3*4</f>
        <v>36</v>
      </c>
      <c r="G39" s="133">
        <f t="shared" si="4"/>
        <v>9</v>
      </c>
      <c r="H39" s="146">
        <f>(G37+G38+G39)/3*4</f>
        <v>36</v>
      </c>
      <c r="I39" s="133"/>
      <c r="J39" s="146"/>
      <c r="K39" s="133"/>
      <c r="L39" s="146"/>
      <c r="M39" s="154"/>
    </row>
    <row r="40" spans="1:13" ht="24.75" customHeight="1">
      <c r="A40" s="96">
        <v>3</v>
      </c>
      <c r="B40" s="97" t="s">
        <v>33</v>
      </c>
      <c r="C40" s="92">
        <v>8</v>
      </c>
      <c r="D40" s="145">
        <f>(C40*3)</f>
        <v>24</v>
      </c>
      <c r="E40" s="133">
        <f t="shared" si="3"/>
        <v>8</v>
      </c>
      <c r="F40" s="145">
        <f>(E40*3)</f>
        <v>24</v>
      </c>
      <c r="G40" s="133">
        <f t="shared" si="4"/>
        <v>8</v>
      </c>
      <c r="H40" s="145">
        <f>(G40*3)</f>
        <v>24</v>
      </c>
      <c r="I40" s="133"/>
      <c r="J40" s="145"/>
      <c r="K40" s="133"/>
      <c r="L40" s="145"/>
      <c r="M40" s="154"/>
    </row>
    <row r="41" spans="1:18" ht="24.75" customHeight="1" thickBot="1">
      <c r="A41" s="98">
        <v>1</v>
      </c>
      <c r="B41" s="99" t="s">
        <v>34</v>
      </c>
      <c r="C41" s="92">
        <v>9</v>
      </c>
      <c r="D41" s="147">
        <f>(C41)</f>
        <v>9</v>
      </c>
      <c r="E41" s="148">
        <f t="shared" si="3"/>
        <v>9</v>
      </c>
      <c r="F41" s="147">
        <f>(E41)</f>
        <v>9</v>
      </c>
      <c r="G41" s="148">
        <f t="shared" si="4"/>
        <v>9</v>
      </c>
      <c r="H41" s="147">
        <f>(G41)</f>
        <v>9</v>
      </c>
      <c r="I41" s="148"/>
      <c r="J41" s="147"/>
      <c r="K41" s="148"/>
      <c r="L41" s="147"/>
      <c r="M41" s="154"/>
      <c r="R41" s="103"/>
    </row>
    <row r="42" spans="1:13" ht="24.75" customHeight="1" thickTop="1">
      <c r="A42" s="100">
        <v>4</v>
      </c>
      <c r="B42" s="94" t="s">
        <v>35</v>
      </c>
      <c r="C42" s="92">
        <v>8.5</v>
      </c>
      <c r="D42" s="145">
        <f>(C42*4)</f>
        <v>34</v>
      </c>
      <c r="E42" s="136">
        <f t="shared" si="3"/>
        <v>8.5</v>
      </c>
      <c r="F42" s="145">
        <f>(E42*4)</f>
        <v>34</v>
      </c>
      <c r="G42" s="136">
        <f t="shared" si="4"/>
        <v>8.5</v>
      </c>
      <c r="H42" s="145">
        <f>(G42*4)</f>
        <v>34</v>
      </c>
      <c r="I42" s="136"/>
      <c r="J42" s="145"/>
      <c r="K42" s="136"/>
      <c r="L42" s="145"/>
      <c r="M42" s="154"/>
    </row>
    <row r="43" spans="1:13" ht="19.5" customHeight="1">
      <c r="A43" s="101" t="s">
        <v>26</v>
      </c>
      <c r="B43" s="102"/>
      <c r="C43" s="103">
        <f>D43*2</f>
        <v>8.5625</v>
      </c>
      <c r="D43" s="103">
        <f>(D36+D39+D40+D41+D42)/16*0.5</f>
        <v>4.28125</v>
      </c>
      <c r="E43" s="103">
        <f>F43*2</f>
        <v>8.5625</v>
      </c>
      <c r="F43" s="103">
        <f>(F36+F39+F40+F41+F42)/16*0.5</f>
        <v>4.28125</v>
      </c>
      <c r="G43" s="103">
        <f>H43*2</f>
        <v>8.5625</v>
      </c>
      <c r="H43" s="103">
        <f>(H36+H39+H40+H41+H42)/16*0.5</f>
        <v>4.28125</v>
      </c>
      <c r="I43" s="103"/>
      <c r="J43" s="177"/>
      <c r="K43" s="103"/>
      <c r="L43" s="177"/>
      <c r="M43" s="154"/>
    </row>
    <row r="44" spans="1:13" ht="21.75" customHeight="1">
      <c r="A44" s="105" t="s">
        <v>36</v>
      </c>
      <c r="B44" s="106"/>
      <c r="C44" s="107">
        <v>171</v>
      </c>
      <c r="D44" s="133"/>
      <c r="E44" s="133">
        <f>C44</f>
        <v>171</v>
      </c>
      <c r="F44" s="133"/>
      <c r="G44" s="133">
        <f>E44</f>
        <v>171</v>
      </c>
      <c r="H44" s="133"/>
      <c r="I44" s="134"/>
      <c r="J44" s="133"/>
      <c r="K44" s="134"/>
      <c r="L44" s="135"/>
      <c r="M44" s="124"/>
    </row>
    <row r="45" spans="1:13" ht="21.75" customHeight="1">
      <c r="A45" s="223" t="s">
        <v>37</v>
      </c>
      <c r="B45" s="223"/>
      <c r="C45" s="108">
        <v>183</v>
      </c>
      <c r="D45" s="136"/>
      <c r="E45" s="136">
        <f>C45</f>
        <v>183</v>
      </c>
      <c r="F45" s="136"/>
      <c r="G45" s="136">
        <f>E45</f>
        <v>183</v>
      </c>
      <c r="H45" s="136"/>
      <c r="I45" s="137"/>
      <c r="J45" s="136"/>
      <c r="K45" s="137"/>
      <c r="L45" s="138"/>
      <c r="M45" s="124"/>
    </row>
    <row r="46" spans="1:13" ht="20.25" customHeight="1">
      <c r="A46" s="223" t="s">
        <v>38</v>
      </c>
      <c r="B46" s="223"/>
      <c r="C46" s="108">
        <v>194</v>
      </c>
      <c r="D46" s="136"/>
      <c r="E46" s="136">
        <f>C46</f>
        <v>194</v>
      </c>
      <c r="F46" s="136"/>
      <c r="G46" s="136">
        <f>E46</f>
        <v>194</v>
      </c>
      <c r="H46" s="136"/>
      <c r="I46" s="137"/>
      <c r="J46" s="136"/>
      <c r="K46" s="137"/>
      <c r="L46" s="138"/>
      <c r="M46" s="124"/>
    </row>
    <row r="47" spans="1:13" ht="20.25" customHeight="1">
      <c r="A47" s="223" t="s">
        <v>39</v>
      </c>
      <c r="B47" s="223"/>
      <c r="C47" s="108">
        <v>22.5</v>
      </c>
      <c r="D47" s="136"/>
      <c r="E47" s="136">
        <f>C47</f>
        <v>22.5</v>
      </c>
      <c r="F47" s="136"/>
      <c r="G47" s="136">
        <f>E47</f>
        <v>22.5</v>
      </c>
      <c r="H47" s="136"/>
      <c r="I47" s="137"/>
      <c r="J47" s="136"/>
      <c r="K47" s="137"/>
      <c r="L47" s="138"/>
      <c r="M47" s="124"/>
    </row>
    <row r="48" spans="1:13" ht="19.5" customHeight="1">
      <c r="A48" s="223" t="s">
        <v>87</v>
      </c>
      <c r="B48" s="223"/>
      <c r="C48" s="108">
        <v>590</v>
      </c>
      <c r="D48" s="136"/>
      <c r="E48" s="136">
        <f>C48</f>
        <v>590</v>
      </c>
      <c r="F48" s="136"/>
      <c r="G48" s="136">
        <f>E48</f>
        <v>590</v>
      </c>
      <c r="H48" s="136"/>
      <c r="I48" s="137"/>
      <c r="J48" s="136"/>
      <c r="K48" s="137"/>
      <c r="L48" s="138"/>
      <c r="M48" s="124"/>
    </row>
    <row r="49" spans="1:12" ht="19.5" customHeight="1">
      <c r="A49" s="229"/>
      <c r="B49" s="229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ht="19.5" customHeight="1"/>
    <row r="51" ht="19.5" customHeight="1"/>
    <row r="52" ht="19.5" customHeight="1"/>
    <row r="53" ht="19.5" customHeight="1"/>
    <row r="54" ht="15" customHeight="1"/>
    <row r="55" ht="15" customHeight="1">
      <c r="P55" s="196"/>
    </row>
    <row r="56" ht="15" customHeight="1">
      <c r="P56" s="196"/>
    </row>
    <row r="57" ht="15" customHeight="1"/>
    <row r="58" ht="15" customHeight="1"/>
  </sheetData>
  <mergeCells count="34">
    <mergeCell ref="A49:B49"/>
    <mergeCell ref="L27:L28"/>
    <mergeCell ref="A45:B45"/>
    <mergeCell ref="A46:B46"/>
    <mergeCell ref="A48:B48"/>
    <mergeCell ref="A47:B47"/>
    <mergeCell ref="J21:J22"/>
    <mergeCell ref="K21:K22"/>
    <mergeCell ref="L21:L22"/>
    <mergeCell ref="M21:M22"/>
    <mergeCell ref="F21:F22"/>
    <mergeCell ref="G21:G22"/>
    <mergeCell ref="H21:H22"/>
    <mergeCell ref="I21:I22"/>
    <mergeCell ref="C21:C22"/>
    <mergeCell ref="D21:D22"/>
    <mergeCell ref="E21:E22"/>
    <mergeCell ref="A22:B22"/>
    <mergeCell ref="A18:B18"/>
    <mergeCell ref="A19:B19"/>
    <mergeCell ref="A20:B20"/>
    <mergeCell ref="A21:B21"/>
    <mergeCell ref="A14:B14"/>
    <mergeCell ref="A15:B15"/>
    <mergeCell ref="A16:B16"/>
    <mergeCell ref="A17:B17"/>
    <mergeCell ref="A9:B9"/>
    <mergeCell ref="A11:B11"/>
    <mergeCell ref="A12:B12"/>
    <mergeCell ref="A13:B13"/>
    <mergeCell ref="A2:L2"/>
    <mergeCell ref="A6:B6"/>
    <mergeCell ref="A7:B7"/>
    <mergeCell ref="A8:B8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9"/>
  <sheetViews>
    <sheetView showGridLines="0" view="pageBreakPreview" zoomScale="75" zoomScaleSheetLayoutView="75" workbookViewId="0" topLeftCell="A1">
      <selection activeCell="G18" sqref="G18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8.00390625" style="0" customWidth="1"/>
    <col min="4" max="4" width="6.375" style="0" customWidth="1"/>
    <col min="5" max="5" width="7.125" style="0" customWidth="1"/>
    <col min="6" max="6" width="5.875" style="0" customWidth="1"/>
    <col min="7" max="7" width="8.00390625" style="0" customWidth="1"/>
    <col min="8" max="8" width="5.75390625" style="0" customWidth="1"/>
    <col min="9" max="9" width="8.00390625" style="0" customWidth="1"/>
    <col min="10" max="10" width="4.75390625" style="0" customWidth="1"/>
    <col min="11" max="11" width="9.625" style="0" customWidth="1"/>
    <col min="12" max="12" width="6.25390625" style="0" customWidth="1"/>
    <col min="13" max="13" width="11.25390625" style="0" customWidth="1"/>
  </cols>
  <sheetData>
    <row r="2" spans="1:12" ht="25.5" customHeight="1">
      <c r="A2" s="216" t="s">
        <v>86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1" ht="24.75" customHeight="1">
      <c r="A3" s="25" t="s">
        <v>53</v>
      </c>
      <c r="B3" s="182" t="s">
        <v>103</v>
      </c>
      <c r="C3" s="181"/>
      <c r="D3" s="26"/>
      <c r="E3" s="26"/>
      <c r="F3" s="26"/>
      <c r="G3" s="26"/>
      <c r="H3" s="180"/>
      <c r="I3" s="179" t="s">
        <v>29</v>
      </c>
      <c r="J3" s="27"/>
      <c r="K3" s="151"/>
    </row>
    <row r="4" spans="1:12" ht="27.75" customHeight="1" thickBot="1">
      <c r="A4" s="28"/>
      <c r="B4" s="178" t="s">
        <v>95</v>
      </c>
      <c r="C4" s="30" t="s">
        <v>12</v>
      </c>
      <c r="D4" s="31"/>
      <c r="E4" s="32" t="s">
        <v>104</v>
      </c>
      <c r="F4" s="33"/>
      <c r="G4" s="34"/>
      <c r="H4" s="212" t="s">
        <v>13</v>
      </c>
      <c r="I4" s="188"/>
      <c r="J4" s="211" t="s">
        <v>105</v>
      </c>
      <c r="K4" s="188"/>
      <c r="L4" s="189"/>
    </row>
    <row r="5" spans="1:13" ht="33" customHeight="1" thickBot="1">
      <c r="A5" s="38" t="s">
        <v>14</v>
      </c>
      <c r="B5" s="39" t="s">
        <v>15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7"/>
      <c r="M5" s="118" t="s">
        <v>16</v>
      </c>
    </row>
    <row r="6" spans="1:13" ht="22.5" customHeight="1">
      <c r="A6" s="217" t="s">
        <v>50</v>
      </c>
      <c r="B6" s="217"/>
      <c r="C6" s="45">
        <v>8</v>
      </c>
      <c r="D6" s="46"/>
      <c r="E6" s="45">
        <v>8</v>
      </c>
      <c r="F6" s="46"/>
      <c r="G6" s="46">
        <v>7.5</v>
      </c>
      <c r="H6" s="46"/>
      <c r="I6" s="46"/>
      <c r="J6" s="46"/>
      <c r="K6" s="46"/>
      <c r="L6" s="47"/>
      <c r="M6" s="195">
        <f>(C6+E6+G6)/3</f>
        <v>7.833333333333333</v>
      </c>
    </row>
    <row r="7" spans="1:13" ht="21" customHeight="1">
      <c r="A7" s="217" t="s">
        <v>51</v>
      </c>
      <c r="B7" s="217"/>
      <c r="C7" s="51">
        <f>C34</f>
        <v>7.766666666666666</v>
      </c>
      <c r="D7" s="49"/>
      <c r="E7" s="51">
        <f>E34</f>
        <v>7.333333333333333</v>
      </c>
      <c r="F7" s="49"/>
      <c r="G7" s="48">
        <f>SUM(G34)</f>
        <v>7.666666666666667</v>
      </c>
      <c r="H7" s="49"/>
      <c r="I7" s="48"/>
      <c r="J7" s="49"/>
      <c r="K7" s="48"/>
      <c r="L7" s="50"/>
      <c r="M7" s="195">
        <f aca="true" t="shared" si="0" ref="M7:M18">(C7+E7+G7)/3</f>
        <v>7.588888888888889</v>
      </c>
    </row>
    <row r="8" spans="1:13" ht="21" customHeight="1">
      <c r="A8" s="217" t="s">
        <v>52</v>
      </c>
      <c r="B8" s="217"/>
      <c r="C8" s="48">
        <f>(D8)/3</f>
        <v>7.626822916666666</v>
      </c>
      <c r="D8" s="48">
        <f>(C9+C10+C11+C12+C13+D14+C15+D16)/8*3</f>
        <v>22.88046875</v>
      </c>
      <c r="E8" s="48">
        <f>(F8)/3</f>
        <v>7.733072916666667</v>
      </c>
      <c r="F8" s="48">
        <f>(E9+E10+E11+E12+E13+F14+E15+F16)/8*3</f>
        <v>23.19921875</v>
      </c>
      <c r="G8" s="48">
        <f>(H8)/3</f>
        <v>7.483072916666667</v>
      </c>
      <c r="H8" s="48">
        <f>(G9+G10+G11+G12+G13+H14+G15+H16)/8*3</f>
        <v>22.44921875</v>
      </c>
      <c r="I8" s="48"/>
      <c r="J8" s="52"/>
      <c r="K8" s="48"/>
      <c r="L8" s="129"/>
      <c r="M8" s="195">
        <f t="shared" si="0"/>
        <v>7.614322916666667</v>
      </c>
    </row>
    <row r="9" spans="1:13" ht="21" customHeight="1">
      <c r="A9" s="218" t="s">
        <v>40</v>
      </c>
      <c r="B9" s="218"/>
      <c r="C9" s="110">
        <v>7.5</v>
      </c>
      <c r="D9" s="141"/>
      <c r="E9" s="110">
        <v>8</v>
      </c>
      <c r="F9" s="141"/>
      <c r="G9" s="110">
        <v>7.5</v>
      </c>
      <c r="H9" s="141"/>
      <c r="I9" s="110"/>
      <c r="J9" s="141"/>
      <c r="K9" s="110"/>
      <c r="L9" s="141"/>
      <c r="M9" s="195">
        <f t="shared" si="0"/>
        <v>7.666666666666667</v>
      </c>
    </row>
    <row r="10" spans="1:13" ht="18.75" customHeight="1">
      <c r="A10" s="53" t="s">
        <v>41</v>
      </c>
      <c r="B10" s="12"/>
      <c r="C10" s="54">
        <v>7.5</v>
      </c>
      <c r="D10" s="142"/>
      <c r="E10" s="54">
        <v>7.5</v>
      </c>
      <c r="F10" s="142"/>
      <c r="G10" s="54">
        <v>7.5</v>
      </c>
      <c r="H10" s="142"/>
      <c r="I10" s="54"/>
      <c r="J10" s="142"/>
      <c r="K10" s="54"/>
      <c r="L10" s="142"/>
      <c r="M10" s="195">
        <f t="shared" si="0"/>
        <v>7.5</v>
      </c>
    </row>
    <row r="11" spans="1:13" ht="22.5" customHeight="1">
      <c r="A11" s="219" t="s">
        <v>42</v>
      </c>
      <c r="B11" s="219"/>
      <c r="C11" s="45">
        <v>8</v>
      </c>
      <c r="D11" s="139"/>
      <c r="E11" s="45">
        <v>8</v>
      </c>
      <c r="F11" s="139"/>
      <c r="G11" s="45">
        <v>8</v>
      </c>
      <c r="H11" s="139"/>
      <c r="I11" s="45"/>
      <c r="J11" s="139"/>
      <c r="K11" s="45"/>
      <c r="L11" s="139"/>
      <c r="M11" s="195">
        <f t="shared" si="0"/>
        <v>8</v>
      </c>
    </row>
    <row r="12" spans="1:13" ht="18" customHeight="1">
      <c r="A12" s="219" t="s">
        <v>43</v>
      </c>
      <c r="B12" s="219"/>
      <c r="C12" s="54">
        <v>7.8</v>
      </c>
      <c r="D12" s="142"/>
      <c r="E12" s="54">
        <v>8.5</v>
      </c>
      <c r="F12" s="142"/>
      <c r="G12" s="54">
        <v>7.5</v>
      </c>
      <c r="H12" s="142"/>
      <c r="I12" s="54"/>
      <c r="J12" s="142"/>
      <c r="K12" s="54"/>
      <c r="L12" s="142"/>
      <c r="M12" s="195">
        <f t="shared" si="0"/>
        <v>7.933333333333334</v>
      </c>
    </row>
    <row r="13" spans="1:13" ht="20.25" customHeight="1">
      <c r="A13" s="220" t="s">
        <v>44</v>
      </c>
      <c r="B13" s="220"/>
      <c r="C13" s="54">
        <v>7.8</v>
      </c>
      <c r="D13" s="143"/>
      <c r="E13" s="54">
        <v>8.5</v>
      </c>
      <c r="F13" s="143"/>
      <c r="G13" s="54">
        <v>8</v>
      </c>
      <c r="H13" s="143"/>
      <c r="I13" s="54"/>
      <c r="J13" s="143"/>
      <c r="K13" s="54"/>
      <c r="L13" s="143"/>
      <c r="M13" s="195">
        <f t="shared" si="0"/>
        <v>8.1</v>
      </c>
    </row>
    <row r="14" spans="1:13" ht="28.5" customHeight="1">
      <c r="A14" s="221" t="s">
        <v>45</v>
      </c>
      <c r="B14" s="221"/>
      <c r="C14" s="115">
        <f aca="true" t="shared" si="1" ref="C14:H14">C43</f>
        <v>7.729166666666666</v>
      </c>
      <c r="D14" s="203">
        <f t="shared" si="1"/>
        <v>3.864583333333333</v>
      </c>
      <c r="E14" s="115">
        <f t="shared" si="1"/>
        <v>7.729166666666666</v>
      </c>
      <c r="F14" s="149">
        <f t="shared" si="1"/>
        <v>3.864583333333333</v>
      </c>
      <c r="G14" s="115">
        <f t="shared" si="1"/>
        <v>7.729166666666666</v>
      </c>
      <c r="H14" s="149">
        <f t="shared" si="1"/>
        <v>3.864583333333333</v>
      </c>
      <c r="I14" s="115"/>
      <c r="J14" s="149"/>
      <c r="K14" s="115"/>
      <c r="L14" s="149"/>
      <c r="M14" s="195">
        <f t="shared" si="0"/>
        <v>7.729166666666667</v>
      </c>
    </row>
    <row r="15" spans="1:13" ht="28.5" customHeight="1">
      <c r="A15" s="221" t="s">
        <v>46</v>
      </c>
      <c r="B15" s="221"/>
      <c r="C15" s="45">
        <v>7</v>
      </c>
      <c r="D15" s="139"/>
      <c r="E15" s="45">
        <v>7</v>
      </c>
      <c r="F15" s="139"/>
      <c r="G15" s="45">
        <v>7</v>
      </c>
      <c r="H15" s="139"/>
      <c r="I15" s="45"/>
      <c r="J15" s="139"/>
      <c r="K15" s="45"/>
      <c r="L15" s="139"/>
      <c r="M15" s="195">
        <f t="shared" si="0"/>
        <v>7</v>
      </c>
    </row>
    <row r="16" spans="1:13" ht="31.5" customHeight="1">
      <c r="A16" s="221" t="s">
        <v>47</v>
      </c>
      <c r="B16" s="221"/>
      <c r="C16" s="45">
        <v>7.7</v>
      </c>
      <c r="D16" s="140">
        <f>C16*1.5</f>
        <v>11.55</v>
      </c>
      <c r="E16" s="45">
        <v>7</v>
      </c>
      <c r="F16" s="140">
        <f>E16*1.5</f>
        <v>10.5</v>
      </c>
      <c r="G16" s="45">
        <v>7</v>
      </c>
      <c r="H16" s="140">
        <f>G16*1.5</f>
        <v>10.5</v>
      </c>
      <c r="I16" s="45"/>
      <c r="J16" s="139">
        <f>I16*1.5</f>
        <v>0</v>
      </c>
      <c r="K16" s="45"/>
      <c r="L16" s="139"/>
      <c r="M16" s="195">
        <f t="shared" si="0"/>
        <v>7.233333333333333</v>
      </c>
    </row>
    <row r="17" spans="1:13" ht="43.5" customHeight="1">
      <c r="A17" s="222" t="s">
        <v>48</v>
      </c>
      <c r="B17" s="222"/>
      <c r="C17" s="204">
        <f>(C6+C7+C10+C11+C12)/5</f>
        <v>7.813333333333333</v>
      </c>
      <c r="D17" s="114"/>
      <c r="E17" s="115">
        <f>(E6+E7+E10+E11+E12)/5</f>
        <v>7.866666666666665</v>
      </c>
      <c r="F17" s="113"/>
      <c r="G17" s="204">
        <f>(G6+G7+G10+G11+G12)/5</f>
        <v>7.633333333333335</v>
      </c>
      <c r="H17" s="113"/>
      <c r="I17" s="113"/>
      <c r="J17" s="113"/>
      <c r="K17" s="113"/>
      <c r="L17" s="114"/>
      <c r="M17" s="195">
        <f t="shared" si="0"/>
        <v>7.771111111111111</v>
      </c>
    </row>
    <row r="18" spans="1:13" ht="28.5" customHeight="1">
      <c r="A18" s="223" t="s">
        <v>49</v>
      </c>
      <c r="B18" s="223"/>
      <c r="C18" s="152">
        <f>(C6+C7+D8+C17)/6</f>
        <v>7.743411458333333</v>
      </c>
      <c r="D18" s="153"/>
      <c r="E18" s="152">
        <f>(E6+E7+F8+E17)/6</f>
        <v>7.733203124999999</v>
      </c>
      <c r="F18" s="153"/>
      <c r="G18" s="152">
        <f>(G6+G7+H8+G17)/6</f>
        <v>7.541536458333334</v>
      </c>
      <c r="H18" s="153"/>
      <c r="I18" s="152"/>
      <c r="J18" s="153"/>
      <c r="K18" s="152"/>
      <c r="L18" s="131"/>
      <c r="M18" s="201">
        <f t="shared" si="0"/>
        <v>7.672717013888889</v>
      </c>
    </row>
    <row r="19" spans="1:13" ht="32.25" customHeight="1">
      <c r="A19" s="220"/>
      <c r="B19" s="220"/>
      <c r="C19" s="111"/>
      <c r="D19" s="112"/>
      <c r="E19" s="111"/>
      <c r="F19" s="112"/>
      <c r="G19" s="111"/>
      <c r="H19" s="112"/>
      <c r="I19" s="111"/>
      <c r="J19" s="112"/>
      <c r="K19" s="111"/>
      <c r="L19" s="128"/>
      <c r="M19" s="128"/>
    </row>
    <row r="20" spans="1:13" ht="36.75" customHeight="1">
      <c r="A20" s="224"/>
      <c r="B20" s="224"/>
      <c r="C20" s="45"/>
      <c r="D20" s="46"/>
      <c r="E20" s="46"/>
      <c r="F20" s="46"/>
      <c r="G20" s="46"/>
      <c r="H20" s="46"/>
      <c r="I20" s="46"/>
      <c r="J20" s="46"/>
      <c r="K20" s="150"/>
      <c r="L20" s="47"/>
      <c r="M20" s="47"/>
    </row>
    <row r="21" spans="1:13" ht="22.5" customHeight="1">
      <c r="A21" s="222"/>
      <c r="B21" s="222"/>
      <c r="C21" s="225"/>
      <c r="D21" s="226"/>
      <c r="E21" s="225"/>
      <c r="F21" s="226"/>
      <c r="G21" s="225"/>
      <c r="H21" s="226"/>
      <c r="I21" s="231"/>
      <c r="J21" s="226"/>
      <c r="K21" s="226"/>
      <c r="L21" s="228"/>
      <c r="M21" s="228"/>
    </row>
    <row r="22" spans="1:13" ht="16.5" customHeight="1">
      <c r="A22" s="227"/>
      <c r="B22" s="227"/>
      <c r="C22" s="225"/>
      <c r="D22" s="226"/>
      <c r="E22" s="225"/>
      <c r="F22" s="226"/>
      <c r="G22" s="225"/>
      <c r="H22" s="226"/>
      <c r="I22" s="231"/>
      <c r="J22" s="226"/>
      <c r="K22" s="226"/>
      <c r="L22" s="228"/>
      <c r="M22" s="228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17</v>
      </c>
      <c r="B25" s="58" t="str">
        <f>B4</f>
        <v>17/895 CERISTO</v>
      </c>
      <c r="C25" s="59"/>
      <c r="D25" s="60"/>
      <c r="E25" s="61"/>
      <c r="F25" s="62"/>
      <c r="G25" s="61"/>
      <c r="H25" s="62"/>
      <c r="I25" s="61"/>
      <c r="J25" s="63"/>
      <c r="K25" s="61"/>
      <c r="L25" s="119"/>
      <c r="M25" s="125"/>
    </row>
    <row r="26" spans="1:13" ht="24.75" customHeight="1">
      <c r="A26" s="64" t="s">
        <v>18</v>
      </c>
      <c r="B26" s="65"/>
      <c r="C26" s="126">
        <v>1</v>
      </c>
      <c r="D26" s="66"/>
      <c r="E26" s="126">
        <v>2</v>
      </c>
      <c r="F26" s="67"/>
      <c r="G26" s="126">
        <v>3</v>
      </c>
      <c r="H26" s="67"/>
      <c r="I26" s="126">
        <v>4</v>
      </c>
      <c r="J26" s="67"/>
      <c r="K26" s="126">
        <v>5</v>
      </c>
      <c r="L26" s="120"/>
      <c r="M26" s="130" t="s">
        <v>16</v>
      </c>
    </row>
    <row r="27" spans="1:13" ht="14.25" customHeight="1">
      <c r="A27" s="68" t="s">
        <v>19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230"/>
      <c r="M27" s="132"/>
    </row>
    <row r="28" spans="1:13" ht="16.5" customHeight="1">
      <c r="A28" s="72"/>
      <c r="B28" s="73" t="s">
        <v>20</v>
      </c>
      <c r="C28" s="82">
        <v>8</v>
      </c>
      <c r="D28" s="197"/>
      <c r="E28" s="82">
        <v>8</v>
      </c>
      <c r="F28" s="197"/>
      <c r="G28" s="82">
        <v>8</v>
      </c>
      <c r="H28" s="197"/>
      <c r="I28" s="82"/>
      <c r="J28" s="74"/>
      <c r="K28" s="82"/>
      <c r="L28" s="230"/>
      <c r="M28" s="195">
        <f aca="true" t="shared" si="2" ref="M28:M34">(C28+E28+G28)/3</f>
        <v>8</v>
      </c>
    </row>
    <row r="29" spans="1:13" ht="19.5" customHeight="1">
      <c r="A29" s="75"/>
      <c r="B29" s="76" t="s">
        <v>21</v>
      </c>
      <c r="C29" s="82">
        <v>8</v>
      </c>
      <c r="D29" s="198"/>
      <c r="E29" s="82">
        <v>8</v>
      </c>
      <c r="F29" s="198"/>
      <c r="G29" s="82">
        <v>8</v>
      </c>
      <c r="H29" s="198"/>
      <c r="I29" s="82"/>
      <c r="J29" s="71"/>
      <c r="K29" s="82"/>
      <c r="L29" s="121"/>
      <c r="M29" s="195">
        <f t="shared" si="2"/>
        <v>8</v>
      </c>
    </row>
    <row r="30" spans="1:13" ht="21.75" customHeight="1">
      <c r="A30" s="77"/>
      <c r="B30" s="76" t="s">
        <v>22</v>
      </c>
      <c r="C30" s="82">
        <v>7.5</v>
      </c>
      <c r="D30" s="199"/>
      <c r="E30" s="82">
        <v>7.5</v>
      </c>
      <c r="F30" s="199"/>
      <c r="G30" s="82">
        <v>8.5</v>
      </c>
      <c r="H30" s="199"/>
      <c r="I30" s="82"/>
      <c r="J30" s="78"/>
      <c r="K30" s="82"/>
      <c r="L30" s="121"/>
      <c r="M30" s="195">
        <f t="shared" si="2"/>
        <v>7.833333333333333</v>
      </c>
    </row>
    <row r="31" spans="1:13" ht="24.75" customHeight="1">
      <c r="A31" s="79"/>
      <c r="B31" s="76" t="s">
        <v>23</v>
      </c>
      <c r="C31" s="82">
        <v>7.8</v>
      </c>
      <c r="D31" s="198"/>
      <c r="E31" s="82">
        <v>6.5</v>
      </c>
      <c r="F31" s="198"/>
      <c r="G31" s="82">
        <v>7.5</v>
      </c>
      <c r="H31" s="198"/>
      <c r="I31" s="82"/>
      <c r="J31" s="71"/>
      <c r="K31" s="82"/>
      <c r="L31" s="121"/>
      <c r="M31" s="195">
        <f t="shared" si="2"/>
        <v>7.266666666666667</v>
      </c>
    </row>
    <row r="32" spans="1:13" ht="24.75" customHeight="1">
      <c r="A32" s="79"/>
      <c r="B32" s="76" t="s">
        <v>24</v>
      </c>
      <c r="C32" s="82">
        <v>7.5</v>
      </c>
      <c r="D32" s="199"/>
      <c r="E32" s="82">
        <v>7.5</v>
      </c>
      <c r="F32" s="199"/>
      <c r="G32" s="82">
        <v>7</v>
      </c>
      <c r="H32" s="199"/>
      <c r="I32" s="82"/>
      <c r="J32" s="78"/>
      <c r="K32" s="82"/>
      <c r="L32" s="121"/>
      <c r="M32" s="195">
        <f t="shared" si="2"/>
        <v>7.333333333333333</v>
      </c>
    </row>
    <row r="33" spans="1:13" ht="24.75" customHeight="1">
      <c r="A33" s="80"/>
      <c r="B33" s="81" t="s">
        <v>25</v>
      </c>
      <c r="C33" s="82">
        <v>7.8</v>
      </c>
      <c r="D33" s="200"/>
      <c r="E33" s="82">
        <v>6.5</v>
      </c>
      <c r="F33" s="199"/>
      <c r="G33" s="82">
        <v>7</v>
      </c>
      <c r="H33" s="199"/>
      <c r="I33" s="82"/>
      <c r="J33" s="78"/>
      <c r="K33" s="82"/>
      <c r="L33" s="121"/>
      <c r="M33" s="195">
        <f t="shared" si="2"/>
        <v>7.1000000000000005</v>
      </c>
    </row>
    <row r="34" spans="1:13" ht="21.75" customHeight="1" thickBot="1">
      <c r="A34" s="83" t="s">
        <v>26</v>
      </c>
      <c r="B34" s="84"/>
      <c r="C34" s="116">
        <f>(C28+C29+C30+C31+C32+C33)/6</f>
        <v>7.766666666666666</v>
      </c>
      <c r="D34" s="85"/>
      <c r="E34" s="236">
        <f>(E28+E29+E30+E31+E32+E33)/6</f>
        <v>7.333333333333333</v>
      </c>
      <c r="F34" s="85"/>
      <c r="G34" s="116">
        <f>(G28+G29+G30+G31+G32+G33)/6</f>
        <v>7.666666666666667</v>
      </c>
      <c r="H34" s="85"/>
      <c r="I34" s="116">
        <f>(I28+I29+I30+I31+I32+I33)/6</f>
        <v>0</v>
      </c>
      <c r="J34" s="85"/>
      <c r="K34" s="116">
        <f>(K28+K29+K30+K31+K32+K33)/6</f>
        <v>0</v>
      </c>
      <c r="L34" s="127"/>
      <c r="M34" s="195">
        <f t="shared" si="2"/>
        <v>7.588888888888889</v>
      </c>
    </row>
    <row r="35" spans="1:13" ht="21.75" customHeight="1">
      <c r="A35" s="86" t="s">
        <v>27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2"/>
      <c r="M35" s="154"/>
    </row>
    <row r="36" spans="1:16" ht="16.5" customHeight="1">
      <c r="A36" s="90">
        <v>4</v>
      </c>
      <c r="B36" s="91" t="s">
        <v>28</v>
      </c>
      <c r="C36" s="92">
        <v>7</v>
      </c>
      <c r="D36" s="144">
        <f>(C36*4)</f>
        <v>28</v>
      </c>
      <c r="E36" s="133">
        <f aca="true" t="shared" si="3" ref="E36:E42">C36</f>
        <v>7</v>
      </c>
      <c r="F36" s="144">
        <f>(E36*4)</f>
        <v>28</v>
      </c>
      <c r="G36" s="133">
        <f aca="true" t="shared" si="4" ref="G36:G42">E36</f>
        <v>7</v>
      </c>
      <c r="H36" s="144">
        <f>(G36*4)</f>
        <v>28</v>
      </c>
      <c r="I36" s="133"/>
      <c r="J36" s="144"/>
      <c r="K36" s="133"/>
      <c r="L36" s="144"/>
      <c r="M36" s="154"/>
      <c r="P36" t="s">
        <v>29</v>
      </c>
    </row>
    <row r="37" spans="1:13" ht="24.75" customHeight="1">
      <c r="A37" s="93"/>
      <c r="B37" s="94" t="s">
        <v>30</v>
      </c>
      <c r="C37" s="92">
        <v>10</v>
      </c>
      <c r="D37" s="145"/>
      <c r="E37" s="133">
        <f t="shared" si="3"/>
        <v>10</v>
      </c>
      <c r="F37" s="145"/>
      <c r="G37" s="133">
        <f t="shared" si="4"/>
        <v>10</v>
      </c>
      <c r="H37" s="145"/>
      <c r="I37" s="133"/>
      <c r="J37" s="145"/>
      <c r="K37" s="133"/>
      <c r="L37" s="145"/>
      <c r="M37" s="154"/>
    </row>
    <row r="38" spans="1:13" ht="24.75" customHeight="1">
      <c r="A38" s="93"/>
      <c r="B38" s="94" t="s">
        <v>31</v>
      </c>
      <c r="C38" s="92">
        <v>6</v>
      </c>
      <c r="D38" s="145"/>
      <c r="E38" s="133">
        <f t="shared" si="3"/>
        <v>6</v>
      </c>
      <c r="F38" s="145"/>
      <c r="G38" s="133">
        <f t="shared" si="4"/>
        <v>6</v>
      </c>
      <c r="H38" s="145"/>
      <c r="I38" s="133"/>
      <c r="J38" s="145"/>
      <c r="K38" s="133"/>
      <c r="L38" s="145"/>
      <c r="M38" s="154"/>
    </row>
    <row r="39" spans="1:13" ht="24.75" customHeight="1">
      <c r="A39" s="95">
        <v>4</v>
      </c>
      <c r="B39" s="94" t="s">
        <v>32</v>
      </c>
      <c r="C39" s="92">
        <v>10</v>
      </c>
      <c r="D39" s="146">
        <f>(C37+C38+C39)/3*4</f>
        <v>34.666666666666664</v>
      </c>
      <c r="E39" s="133">
        <f t="shared" si="3"/>
        <v>10</v>
      </c>
      <c r="F39" s="146">
        <f>(E37+E38+E39)/3*4</f>
        <v>34.666666666666664</v>
      </c>
      <c r="G39" s="133">
        <f t="shared" si="4"/>
        <v>10</v>
      </c>
      <c r="H39" s="146">
        <f>(G37+G38+G39)/3*4</f>
        <v>34.666666666666664</v>
      </c>
      <c r="I39" s="133"/>
      <c r="J39" s="146"/>
      <c r="K39" s="133"/>
      <c r="L39" s="146"/>
      <c r="M39" s="154"/>
    </row>
    <row r="40" spans="1:13" ht="24.75" customHeight="1">
      <c r="A40" s="96">
        <v>3</v>
      </c>
      <c r="B40" s="97" t="s">
        <v>33</v>
      </c>
      <c r="C40" s="92">
        <v>9</v>
      </c>
      <c r="D40" s="145">
        <f>(C40*3)</f>
        <v>27</v>
      </c>
      <c r="E40" s="133">
        <f t="shared" si="3"/>
        <v>9</v>
      </c>
      <c r="F40" s="145">
        <f>(E40*3)</f>
        <v>27</v>
      </c>
      <c r="G40" s="133">
        <f t="shared" si="4"/>
        <v>9</v>
      </c>
      <c r="H40" s="145">
        <f>(G40*3)</f>
        <v>27</v>
      </c>
      <c r="I40" s="133"/>
      <c r="J40" s="145"/>
      <c r="K40" s="133"/>
      <c r="L40" s="145"/>
      <c r="M40" s="154"/>
    </row>
    <row r="41" spans="1:18" ht="24.75" customHeight="1" thickBot="1">
      <c r="A41" s="98">
        <v>1</v>
      </c>
      <c r="B41" s="99" t="s">
        <v>34</v>
      </c>
      <c r="C41" s="92">
        <v>10</v>
      </c>
      <c r="D41" s="147">
        <f>(C41)</f>
        <v>10</v>
      </c>
      <c r="E41" s="148">
        <f t="shared" si="3"/>
        <v>10</v>
      </c>
      <c r="F41" s="147">
        <f>(E41)</f>
        <v>10</v>
      </c>
      <c r="G41" s="148">
        <f t="shared" si="4"/>
        <v>10</v>
      </c>
      <c r="H41" s="147">
        <f>(G41)</f>
        <v>10</v>
      </c>
      <c r="I41" s="148"/>
      <c r="J41" s="147"/>
      <c r="K41" s="148"/>
      <c r="L41" s="147"/>
      <c r="M41" s="154"/>
      <c r="R41" s="103"/>
    </row>
    <row r="42" spans="1:13" ht="24.75" customHeight="1" thickTop="1">
      <c r="A42" s="100">
        <v>4</v>
      </c>
      <c r="B42" s="94" t="s">
        <v>35</v>
      </c>
      <c r="C42" s="92">
        <v>6</v>
      </c>
      <c r="D42" s="145">
        <f>(C42*4)</f>
        <v>24</v>
      </c>
      <c r="E42" s="136">
        <f t="shared" si="3"/>
        <v>6</v>
      </c>
      <c r="F42" s="145">
        <f>(E42*4)</f>
        <v>24</v>
      </c>
      <c r="G42" s="136">
        <f t="shared" si="4"/>
        <v>6</v>
      </c>
      <c r="H42" s="145">
        <f>(G42*4)</f>
        <v>24</v>
      </c>
      <c r="I42" s="136"/>
      <c r="J42" s="145"/>
      <c r="K42" s="136"/>
      <c r="L42" s="145"/>
      <c r="M42" s="154"/>
    </row>
    <row r="43" spans="1:13" ht="19.5" customHeight="1">
      <c r="A43" s="101" t="s">
        <v>26</v>
      </c>
      <c r="B43" s="102"/>
      <c r="C43" s="103">
        <f>D43*2</f>
        <v>7.729166666666666</v>
      </c>
      <c r="D43" s="103">
        <f>(D36+D39+D40+D41+D42)/16*0.5</f>
        <v>3.864583333333333</v>
      </c>
      <c r="E43" s="103">
        <f>F43*2</f>
        <v>7.729166666666666</v>
      </c>
      <c r="F43" s="103">
        <f>(F36+F39+F40+F41+F42)/16*0.5</f>
        <v>3.864583333333333</v>
      </c>
      <c r="G43" s="103">
        <f>H43*2</f>
        <v>7.729166666666666</v>
      </c>
      <c r="H43" s="103">
        <f>(H36+H39+H40+H41+H42)/16*0.5</f>
        <v>3.864583333333333</v>
      </c>
      <c r="I43" s="103"/>
      <c r="J43" s="103"/>
      <c r="K43" s="103"/>
      <c r="L43" s="103"/>
      <c r="M43" s="154"/>
    </row>
    <row r="44" spans="1:13" ht="21.75" customHeight="1">
      <c r="A44" s="105" t="s">
        <v>36</v>
      </c>
      <c r="B44" s="106"/>
      <c r="C44" s="107">
        <v>162</v>
      </c>
      <c r="D44" s="133"/>
      <c r="E44" s="133">
        <f>C44</f>
        <v>162</v>
      </c>
      <c r="F44" s="133"/>
      <c r="G44" s="133">
        <f>E44</f>
        <v>162</v>
      </c>
      <c r="H44" s="133"/>
      <c r="I44" s="134"/>
      <c r="J44" s="133"/>
      <c r="K44" s="134"/>
      <c r="L44" s="135"/>
      <c r="M44" s="124"/>
    </row>
    <row r="45" spans="1:13" ht="21.75" customHeight="1">
      <c r="A45" s="223" t="s">
        <v>37</v>
      </c>
      <c r="B45" s="223"/>
      <c r="C45" s="108">
        <v>173</v>
      </c>
      <c r="D45" s="136"/>
      <c r="E45" s="136">
        <f>C45</f>
        <v>173</v>
      </c>
      <c r="F45" s="136"/>
      <c r="G45" s="136">
        <f>E45</f>
        <v>173</v>
      </c>
      <c r="H45" s="136"/>
      <c r="I45" s="137"/>
      <c r="J45" s="136"/>
      <c r="K45" s="137"/>
      <c r="L45" s="138"/>
      <c r="M45" s="124"/>
    </row>
    <row r="46" spans="1:13" ht="20.25" customHeight="1">
      <c r="A46" s="223" t="s">
        <v>38</v>
      </c>
      <c r="B46" s="223"/>
      <c r="C46" s="108">
        <v>188</v>
      </c>
      <c r="D46" s="136"/>
      <c r="E46" s="136">
        <f>C46</f>
        <v>188</v>
      </c>
      <c r="F46" s="136"/>
      <c r="G46" s="136">
        <f>E46</f>
        <v>188</v>
      </c>
      <c r="H46" s="136"/>
      <c r="I46" s="137"/>
      <c r="J46" s="136"/>
      <c r="K46" s="137"/>
      <c r="L46" s="138"/>
      <c r="M46" s="124"/>
    </row>
    <row r="47" spans="1:13" ht="20.25" customHeight="1">
      <c r="A47" s="223" t="s">
        <v>39</v>
      </c>
      <c r="B47" s="223"/>
      <c r="C47" s="108">
        <v>21.5</v>
      </c>
      <c r="D47" s="136"/>
      <c r="E47" s="136">
        <f>C47</f>
        <v>21.5</v>
      </c>
      <c r="F47" s="136"/>
      <c r="G47" s="136">
        <f>E47</f>
        <v>21.5</v>
      </c>
      <c r="H47" s="136"/>
      <c r="I47" s="137"/>
      <c r="J47" s="136"/>
      <c r="K47" s="137"/>
      <c r="L47" s="138"/>
      <c r="M47" s="124"/>
    </row>
    <row r="48" spans="1:13" ht="19.5" customHeight="1">
      <c r="A48" s="223" t="s">
        <v>87</v>
      </c>
      <c r="B48" s="223"/>
      <c r="C48" s="108">
        <v>590</v>
      </c>
      <c r="D48" s="136"/>
      <c r="E48" s="136">
        <f>C48</f>
        <v>590</v>
      </c>
      <c r="F48" s="136"/>
      <c r="G48" s="136">
        <f>E48</f>
        <v>590</v>
      </c>
      <c r="H48" s="136"/>
      <c r="I48" s="137"/>
      <c r="J48" s="136"/>
      <c r="K48" s="137"/>
      <c r="L48" s="138"/>
      <c r="M48" s="124"/>
    </row>
    <row r="49" spans="1:12" ht="19.5" customHeight="1">
      <c r="A49" s="229"/>
      <c r="B49" s="229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ht="19.5" customHeight="1"/>
    <row r="51" ht="19.5" customHeight="1"/>
    <row r="52" ht="19.5" customHeight="1"/>
    <row r="53" ht="19.5" customHeight="1"/>
    <row r="54" ht="15" customHeight="1"/>
    <row r="55" ht="15" customHeight="1"/>
    <row r="56" ht="15" customHeight="1"/>
    <row r="57" ht="15" customHeight="1"/>
    <row r="58" ht="15" customHeight="1"/>
  </sheetData>
  <mergeCells count="34">
    <mergeCell ref="A2:L2"/>
    <mergeCell ref="A6:B6"/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21:C22"/>
    <mergeCell ref="D21:D22"/>
    <mergeCell ref="E21:E22"/>
    <mergeCell ref="A22:B22"/>
    <mergeCell ref="F21:F22"/>
    <mergeCell ref="G21:G22"/>
    <mergeCell ref="H21:H22"/>
    <mergeCell ref="I21:I22"/>
    <mergeCell ref="J21:J22"/>
    <mergeCell ref="K21:K22"/>
    <mergeCell ref="L21:L22"/>
    <mergeCell ref="M21:M22"/>
    <mergeCell ref="A49:B49"/>
    <mergeCell ref="L27:L28"/>
    <mergeCell ref="A45:B45"/>
    <mergeCell ref="A46:B46"/>
    <mergeCell ref="A48:B48"/>
    <mergeCell ref="A47:B47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9"/>
  <sheetViews>
    <sheetView showGridLines="0" view="pageBreakPreview" zoomScale="75" zoomScaleSheetLayoutView="75" workbookViewId="0" topLeftCell="A1">
      <selection activeCell="G18" sqref="G18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6.25390625" style="0" customWidth="1"/>
    <col min="5" max="5" width="7.75390625" style="0" customWidth="1"/>
    <col min="6" max="6" width="6.625" style="0" customWidth="1"/>
    <col min="7" max="7" width="8.125" style="0" customWidth="1"/>
    <col min="8" max="8" width="6.25390625" style="0" customWidth="1"/>
    <col min="9" max="9" width="6.75390625" style="0" customWidth="1"/>
    <col min="10" max="10" width="7.625" style="0" customWidth="1"/>
    <col min="11" max="11" width="6.875" style="0" customWidth="1"/>
    <col min="12" max="12" width="6.25390625" style="0" customWidth="1"/>
    <col min="13" max="13" width="11.25390625" style="0" customWidth="1"/>
  </cols>
  <sheetData>
    <row r="2" spans="1:12" ht="25.5" customHeight="1">
      <c r="A2" s="216" t="s">
        <v>86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1" ht="24.75" customHeight="1">
      <c r="A3" s="25" t="s">
        <v>53</v>
      </c>
      <c r="B3" s="9"/>
      <c r="C3" s="26"/>
      <c r="D3" s="26"/>
      <c r="E3" s="26"/>
      <c r="F3" s="26"/>
      <c r="G3" s="26"/>
      <c r="H3" s="180" t="s">
        <v>102</v>
      </c>
      <c r="I3" s="27"/>
      <c r="J3" s="27"/>
      <c r="K3" s="151"/>
    </row>
    <row r="4" spans="1:12" ht="27.75" customHeight="1" thickBot="1">
      <c r="A4" s="28"/>
      <c r="B4" s="29" t="s">
        <v>98</v>
      </c>
      <c r="C4" s="30" t="s">
        <v>12</v>
      </c>
      <c r="D4" s="31"/>
      <c r="E4" s="32" t="s">
        <v>106</v>
      </c>
      <c r="F4" s="33"/>
      <c r="G4" s="34"/>
      <c r="H4" s="214" t="s">
        <v>13</v>
      </c>
      <c r="I4" s="202"/>
      <c r="J4" s="202" t="s">
        <v>107</v>
      </c>
      <c r="K4" s="202"/>
      <c r="L4" s="37"/>
    </row>
    <row r="5" spans="1:13" ht="33" customHeight="1" thickBot="1">
      <c r="A5" s="38" t="s">
        <v>14</v>
      </c>
      <c r="B5" s="39" t="s">
        <v>15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7"/>
      <c r="M5" s="118" t="s">
        <v>16</v>
      </c>
    </row>
    <row r="6" spans="1:13" ht="22.5" customHeight="1">
      <c r="A6" s="217" t="s">
        <v>50</v>
      </c>
      <c r="B6" s="217"/>
      <c r="C6" s="45">
        <v>7.5</v>
      </c>
      <c r="D6" s="46"/>
      <c r="E6" s="45">
        <v>8</v>
      </c>
      <c r="F6" s="46"/>
      <c r="G6" s="46">
        <v>7.5</v>
      </c>
      <c r="H6" s="46"/>
      <c r="I6" s="46"/>
      <c r="J6" s="46"/>
      <c r="K6" s="46"/>
      <c r="L6" s="47"/>
      <c r="M6" s="195">
        <f>(C6+E6+G6)/3</f>
        <v>7.666666666666667</v>
      </c>
    </row>
    <row r="7" spans="1:13" ht="21" customHeight="1">
      <c r="A7" s="217" t="s">
        <v>51</v>
      </c>
      <c r="B7" s="217"/>
      <c r="C7" s="51">
        <f>C34</f>
        <v>7.416666666666667</v>
      </c>
      <c r="D7" s="49"/>
      <c r="E7" s="51">
        <f>E34</f>
        <v>7.083333333333333</v>
      </c>
      <c r="F7" s="49"/>
      <c r="G7" s="48">
        <f>SUM(G34)</f>
        <v>7.416666666666667</v>
      </c>
      <c r="H7" s="49"/>
      <c r="I7" s="48"/>
      <c r="J7" s="49"/>
      <c r="K7" s="48"/>
      <c r="L7" s="50"/>
      <c r="M7" s="195">
        <f aca="true" t="shared" si="0" ref="M7:M18">(C7+E7+G7)/3</f>
        <v>7.305555555555556</v>
      </c>
    </row>
    <row r="8" spans="1:13" ht="21" customHeight="1">
      <c r="A8" s="217" t="s">
        <v>52</v>
      </c>
      <c r="B8" s="217"/>
      <c r="C8" s="48">
        <f>(D8)/3</f>
        <v>7.169270833333333</v>
      </c>
      <c r="D8" s="48">
        <f>(C9+C10+C11+C12+C13+D14+C15+D16)/8*3</f>
        <v>21.5078125</v>
      </c>
      <c r="E8" s="48">
        <f>(F8)/3</f>
        <v>7.263020833333333</v>
      </c>
      <c r="F8" s="48">
        <f>(E9+E10+E11+E12+E13+F14+E15+F16)/8*3</f>
        <v>21.7890625</v>
      </c>
      <c r="G8" s="48">
        <f>(H8)/3</f>
        <v>7.231770833333333</v>
      </c>
      <c r="H8" s="48">
        <f>(G9+G10+G11+G12+G13+H14+G15+H16)/8*3</f>
        <v>21.6953125</v>
      </c>
      <c r="I8" s="48"/>
      <c r="J8" s="52"/>
      <c r="K8" s="48"/>
      <c r="L8" s="129"/>
      <c r="M8" s="195">
        <f t="shared" si="0"/>
        <v>7.221354166666667</v>
      </c>
    </row>
    <row r="9" spans="1:13" ht="21" customHeight="1">
      <c r="A9" s="218" t="s">
        <v>40</v>
      </c>
      <c r="B9" s="218"/>
      <c r="C9" s="110">
        <v>7</v>
      </c>
      <c r="D9" s="141"/>
      <c r="E9" s="110">
        <v>8</v>
      </c>
      <c r="F9" s="141"/>
      <c r="G9" s="110">
        <v>6.5</v>
      </c>
      <c r="H9" s="141"/>
      <c r="I9" s="110"/>
      <c r="J9" s="141"/>
      <c r="K9" s="110"/>
      <c r="L9" s="141"/>
      <c r="M9" s="195">
        <f t="shared" si="0"/>
        <v>7.166666666666667</v>
      </c>
    </row>
    <row r="10" spans="1:13" ht="18.75" customHeight="1">
      <c r="A10" s="53" t="s">
        <v>41</v>
      </c>
      <c r="B10" s="12"/>
      <c r="C10" s="54">
        <v>7</v>
      </c>
      <c r="D10" s="142"/>
      <c r="E10" s="54">
        <v>8</v>
      </c>
      <c r="F10" s="142"/>
      <c r="G10" s="54">
        <v>7</v>
      </c>
      <c r="H10" s="142"/>
      <c r="I10" s="54"/>
      <c r="J10" s="142"/>
      <c r="K10" s="54"/>
      <c r="L10" s="142"/>
      <c r="M10" s="195">
        <f t="shared" si="0"/>
        <v>7.333333333333333</v>
      </c>
    </row>
    <row r="11" spans="1:13" ht="22.5" customHeight="1">
      <c r="A11" s="219" t="s">
        <v>42</v>
      </c>
      <c r="B11" s="219"/>
      <c r="C11" s="45">
        <v>7</v>
      </c>
      <c r="D11" s="139"/>
      <c r="E11" s="45">
        <v>7</v>
      </c>
      <c r="F11" s="139"/>
      <c r="G11" s="45">
        <v>7.5</v>
      </c>
      <c r="H11" s="139"/>
      <c r="I11" s="45"/>
      <c r="J11" s="139"/>
      <c r="K11" s="45"/>
      <c r="L11" s="139"/>
      <c r="M11" s="195">
        <f t="shared" si="0"/>
        <v>7.166666666666667</v>
      </c>
    </row>
    <row r="12" spans="1:13" ht="18" customHeight="1">
      <c r="A12" s="219" t="s">
        <v>43</v>
      </c>
      <c r="B12" s="219"/>
      <c r="C12" s="54">
        <v>7</v>
      </c>
      <c r="D12" s="142"/>
      <c r="E12" s="54">
        <v>6.5</v>
      </c>
      <c r="F12" s="142"/>
      <c r="G12" s="54">
        <v>7</v>
      </c>
      <c r="H12" s="142"/>
      <c r="I12" s="54"/>
      <c r="J12" s="142"/>
      <c r="K12" s="54"/>
      <c r="L12" s="142"/>
      <c r="M12" s="195">
        <f t="shared" si="0"/>
        <v>6.833333333333333</v>
      </c>
    </row>
    <row r="13" spans="1:13" ht="20.25" customHeight="1">
      <c r="A13" s="220" t="s">
        <v>44</v>
      </c>
      <c r="B13" s="220"/>
      <c r="C13" s="54">
        <v>7.5</v>
      </c>
      <c r="D13" s="143"/>
      <c r="E13" s="54">
        <v>7.5</v>
      </c>
      <c r="F13" s="143"/>
      <c r="G13" s="54">
        <v>8</v>
      </c>
      <c r="H13" s="143"/>
      <c r="I13" s="54"/>
      <c r="J13" s="143"/>
      <c r="K13" s="54"/>
      <c r="L13" s="143"/>
      <c r="M13" s="195">
        <f t="shared" si="0"/>
        <v>7.666666666666667</v>
      </c>
    </row>
    <row r="14" spans="1:13" ht="28.5" customHeight="1">
      <c r="A14" s="221" t="s">
        <v>45</v>
      </c>
      <c r="B14" s="221"/>
      <c r="C14" s="115">
        <f>D14*2</f>
        <v>9.208333333333334</v>
      </c>
      <c r="D14" s="149">
        <f>D43</f>
        <v>4.604166666666667</v>
      </c>
      <c r="E14" s="115">
        <v>9.02</v>
      </c>
      <c r="F14" s="149">
        <f>F43</f>
        <v>4.604166666666667</v>
      </c>
      <c r="G14" s="115">
        <v>9.02</v>
      </c>
      <c r="H14" s="149">
        <f>H43</f>
        <v>4.604166666666667</v>
      </c>
      <c r="I14" s="115"/>
      <c r="J14" s="149"/>
      <c r="K14" s="115"/>
      <c r="L14" s="149"/>
      <c r="M14" s="195">
        <v>9.02</v>
      </c>
    </row>
    <row r="15" spans="1:13" ht="28.5" customHeight="1">
      <c r="A15" s="221" t="s">
        <v>46</v>
      </c>
      <c r="B15" s="221"/>
      <c r="C15" s="45">
        <v>7.5</v>
      </c>
      <c r="D15" s="139"/>
      <c r="E15" s="45">
        <v>7.5</v>
      </c>
      <c r="F15" s="139"/>
      <c r="G15" s="45">
        <v>7.5</v>
      </c>
      <c r="H15" s="139"/>
      <c r="I15" s="45"/>
      <c r="J15" s="139"/>
      <c r="K15" s="45"/>
      <c r="L15" s="139"/>
      <c r="M15" s="195">
        <f t="shared" si="0"/>
        <v>7.5</v>
      </c>
    </row>
    <row r="16" spans="1:13" ht="31.5" customHeight="1">
      <c r="A16" s="221" t="s">
        <v>47</v>
      </c>
      <c r="B16" s="221"/>
      <c r="C16" s="45">
        <v>6.5</v>
      </c>
      <c r="D16" s="140">
        <f>C16*1.5</f>
        <v>9.75</v>
      </c>
      <c r="E16" s="45">
        <v>6</v>
      </c>
      <c r="F16" s="140">
        <f>E16*1.5</f>
        <v>9</v>
      </c>
      <c r="G16" s="45">
        <v>6.5</v>
      </c>
      <c r="H16" s="140">
        <f>G16*1.5</f>
        <v>9.75</v>
      </c>
      <c r="I16" s="45"/>
      <c r="J16" s="139"/>
      <c r="K16" s="45"/>
      <c r="L16" s="139"/>
      <c r="M16" s="195">
        <f t="shared" si="0"/>
        <v>6.333333333333333</v>
      </c>
    </row>
    <row r="17" spans="1:13" ht="43.5" customHeight="1">
      <c r="A17" s="222" t="s">
        <v>48</v>
      </c>
      <c r="B17" s="222"/>
      <c r="C17" s="115">
        <f>(C6+C7+C10+C11+C12)/5</f>
        <v>7.1833333333333345</v>
      </c>
      <c r="D17" s="114"/>
      <c r="E17" s="115">
        <f>(E6+E7+E10+E11+E12)/5</f>
        <v>7.3166666666666655</v>
      </c>
      <c r="F17" s="113"/>
      <c r="G17" s="115">
        <f>(G6+G7+G10+G11+G12)/5</f>
        <v>7.283333333333334</v>
      </c>
      <c r="H17" s="113"/>
      <c r="I17" s="113"/>
      <c r="J17" s="113"/>
      <c r="K17" s="113"/>
      <c r="L17" s="114"/>
      <c r="M17" s="195">
        <f t="shared" si="0"/>
        <v>7.261111111111112</v>
      </c>
    </row>
    <row r="18" spans="1:13" ht="28.5" customHeight="1">
      <c r="A18" s="223" t="s">
        <v>49</v>
      </c>
      <c r="B18" s="223"/>
      <c r="C18" s="152">
        <f>(C6+C7+D8+C17)/6</f>
        <v>7.267968750000001</v>
      </c>
      <c r="D18" s="153"/>
      <c r="E18" s="152">
        <f>(E6+E7+F8+E17)/6</f>
        <v>7.364843749999999</v>
      </c>
      <c r="F18" s="153"/>
      <c r="G18" s="152">
        <f>(G6+G7+H8+G17)/6</f>
        <v>7.315885416666667</v>
      </c>
      <c r="H18" s="153"/>
      <c r="I18" s="152"/>
      <c r="J18" s="153"/>
      <c r="K18" s="152"/>
      <c r="L18" s="131"/>
      <c r="M18" s="201">
        <f t="shared" si="0"/>
        <v>7.316232638888889</v>
      </c>
    </row>
    <row r="19" spans="1:13" ht="32.25" customHeight="1">
      <c r="A19" s="220"/>
      <c r="B19" s="220"/>
      <c r="C19" s="111"/>
      <c r="D19" s="112"/>
      <c r="E19" s="111"/>
      <c r="F19" s="112"/>
      <c r="G19" s="111"/>
      <c r="H19" s="112"/>
      <c r="I19" s="111"/>
      <c r="J19" s="112"/>
      <c r="K19" s="111"/>
      <c r="L19" s="128"/>
      <c r="M19" s="128"/>
    </row>
    <row r="20" spans="1:13" ht="36.75" customHeight="1">
      <c r="A20" s="224"/>
      <c r="B20" s="224"/>
      <c r="C20" s="45"/>
      <c r="D20" s="46"/>
      <c r="E20" s="46"/>
      <c r="F20" s="46"/>
      <c r="G20" s="46"/>
      <c r="H20" s="46"/>
      <c r="I20" s="46"/>
      <c r="J20" s="46"/>
      <c r="K20" s="150"/>
      <c r="L20" s="47"/>
      <c r="M20" s="47"/>
    </row>
    <row r="21" spans="1:13" ht="22.5" customHeight="1">
      <c r="A21" s="222"/>
      <c r="B21" s="222"/>
      <c r="C21" s="225"/>
      <c r="D21" s="226"/>
      <c r="E21" s="225"/>
      <c r="F21" s="226"/>
      <c r="G21" s="225"/>
      <c r="H21" s="226"/>
      <c r="I21" s="226"/>
      <c r="J21" s="226"/>
      <c r="K21" s="226"/>
      <c r="L21" s="228"/>
      <c r="M21" s="228"/>
    </row>
    <row r="22" spans="1:13" ht="16.5" customHeight="1">
      <c r="A22" s="227"/>
      <c r="B22" s="227"/>
      <c r="C22" s="225"/>
      <c r="D22" s="226"/>
      <c r="E22" s="225"/>
      <c r="F22" s="226"/>
      <c r="G22" s="225"/>
      <c r="H22" s="226"/>
      <c r="I22" s="226"/>
      <c r="J22" s="226"/>
      <c r="K22" s="226"/>
      <c r="L22" s="228"/>
      <c r="M22" s="228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17</v>
      </c>
      <c r="B25" s="58" t="str">
        <f>B4</f>
        <v>LUISO</v>
      </c>
      <c r="C25" s="59"/>
      <c r="D25" s="60"/>
      <c r="E25" s="61"/>
      <c r="F25" s="62"/>
      <c r="G25" s="61"/>
      <c r="H25" s="62"/>
      <c r="I25" s="61"/>
      <c r="J25" s="63"/>
      <c r="K25" s="61"/>
      <c r="L25" s="119"/>
      <c r="M25" s="125"/>
    </row>
    <row r="26" spans="1:13" ht="24.75" customHeight="1">
      <c r="A26" s="64" t="s">
        <v>18</v>
      </c>
      <c r="B26" s="65"/>
      <c r="C26" s="126">
        <v>1</v>
      </c>
      <c r="D26" s="66"/>
      <c r="E26" s="126">
        <v>2</v>
      </c>
      <c r="F26" s="67"/>
      <c r="G26" s="126">
        <v>3</v>
      </c>
      <c r="H26" s="67"/>
      <c r="I26" s="126">
        <v>4</v>
      </c>
      <c r="J26" s="67"/>
      <c r="K26" s="126">
        <v>5</v>
      </c>
      <c r="L26" s="120"/>
      <c r="M26" s="130" t="s">
        <v>16</v>
      </c>
    </row>
    <row r="27" spans="1:13" ht="14.25" customHeight="1">
      <c r="A27" s="68" t="s">
        <v>19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230"/>
      <c r="M27" s="132"/>
    </row>
    <row r="28" spans="1:13" ht="16.5" customHeight="1">
      <c r="A28" s="72"/>
      <c r="B28" s="73" t="s">
        <v>20</v>
      </c>
      <c r="C28" s="82">
        <v>8</v>
      </c>
      <c r="D28" s="197"/>
      <c r="E28" s="82">
        <v>7.5</v>
      </c>
      <c r="F28" s="197"/>
      <c r="G28" s="82">
        <v>8</v>
      </c>
      <c r="H28" s="197"/>
      <c r="I28" s="82"/>
      <c r="J28" s="74"/>
      <c r="K28" s="82"/>
      <c r="L28" s="230"/>
      <c r="M28" s="195">
        <f aca="true" t="shared" si="1" ref="M28:M34">(C28+E28+G28)/3</f>
        <v>7.833333333333333</v>
      </c>
    </row>
    <row r="29" spans="1:13" ht="19.5" customHeight="1">
      <c r="A29" s="75"/>
      <c r="B29" s="76" t="s">
        <v>21</v>
      </c>
      <c r="C29" s="82">
        <v>8</v>
      </c>
      <c r="D29" s="198"/>
      <c r="E29" s="82">
        <v>7.5</v>
      </c>
      <c r="F29" s="198"/>
      <c r="G29" s="82">
        <v>7</v>
      </c>
      <c r="H29" s="198"/>
      <c r="I29" s="82"/>
      <c r="J29" s="71"/>
      <c r="K29" s="82"/>
      <c r="L29" s="121"/>
      <c r="M29" s="195">
        <f t="shared" si="1"/>
        <v>7.5</v>
      </c>
    </row>
    <row r="30" spans="1:13" ht="21.75" customHeight="1">
      <c r="A30" s="77"/>
      <c r="B30" s="76" t="s">
        <v>22</v>
      </c>
      <c r="C30" s="82">
        <v>7.5</v>
      </c>
      <c r="D30" s="199"/>
      <c r="E30" s="82">
        <v>7.5</v>
      </c>
      <c r="F30" s="199"/>
      <c r="G30" s="82">
        <v>8</v>
      </c>
      <c r="H30" s="199"/>
      <c r="I30" s="82"/>
      <c r="J30" s="78"/>
      <c r="K30" s="82"/>
      <c r="L30" s="121"/>
      <c r="M30" s="195">
        <f t="shared" si="1"/>
        <v>7.666666666666667</v>
      </c>
    </row>
    <row r="31" spans="1:13" ht="24.75" customHeight="1">
      <c r="A31" s="79"/>
      <c r="B31" s="76" t="s">
        <v>23</v>
      </c>
      <c r="C31" s="82">
        <v>7</v>
      </c>
      <c r="D31" s="198"/>
      <c r="E31" s="82">
        <v>6.5</v>
      </c>
      <c r="F31" s="198"/>
      <c r="G31" s="82">
        <v>7.5</v>
      </c>
      <c r="H31" s="198"/>
      <c r="I31" s="82"/>
      <c r="J31" s="71"/>
      <c r="K31" s="82"/>
      <c r="L31" s="121"/>
      <c r="M31" s="195">
        <f t="shared" si="1"/>
        <v>7</v>
      </c>
    </row>
    <row r="32" spans="1:13" ht="24.75" customHeight="1">
      <c r="A32" s="79"/>
      <c r="B32" s="76" t="s">
        <v>24</v>
      </c>
      <c r="C32" s="82">
        <v>7</v>
      </c>
      <c r="D32" s="199"/>
      <c r="E32" s="82">
        <v>6.5</v>
      </c>
      <c r="F32" s="199"/>
      <c r="G32" s="82">
        <v>7</v>
      </c>
      <c r="H32" s="199"/>
      <c r="I32" s="82"/>
      <c r="J32" s="78"/>
      <c r="K32" s="82"/>
      <c r="L32" s="121"/>
      <c r="M32" s="195">
        <f t="shared" si="1"/>
        <v>6.833333333333333</v>
      </c>
    </row>
    <row r="33" spans="1:13" ht="24.75" customHeight="1">
      <c r="A33" s="80"/>
      <c r="B33" s="81" t="s">
        <v>25</v>
      </c>
      <c r="C33" s="82">
        <v>7</v>
      </c>
      <c r="D33" s="200"/>
      <c r="E33" s="82">
        <v>7</v>
      </c>
      <c r="F33" s="199"/>
      <c r="G33" s="82">
        <v>7</v>
      </c>
      <c r="H33" s="199"/>
      <c r="I33" s="82"/>
      <c r="J33" s="78"/>
      <c r="K33" s="82"/>
      <c r="L33" s="121"/>
      <c r="M33" s="195">
        <f t="shared" si="1"/>
        <v>7</v>
      </c>
    </row>
    <row r="34" spans="1:13" ht="21.75" customHeight="1" thickBot="1">
      <c r="A34" s="83" t="s">
        <v>26</v>
      </c>
      <c r="B34" s="84"/>
      <c r="C34" s="116">
        <f>(C28+C29+C30+C31+C32+C33)/6</f>
        <v>7.416666666666667</v>
      </c>
      <c r="D34" s="85"/>
      <c r="E34" s="116">
        <f>(E28+E29+E30+E31+E32+E33)/6</f>
        <v>7.083333333333333</v>
      </c>
      <c r="F34" s="85"/>
      <c r="G34" s="116">
        <f>(G28+G29+G30+G31+G32+G33)/6</f>
        <v>7.416666666666667</v>
      </c>
      <c r="H34" s="85"/>
      <c r="I34" s="116"/>
      <c r="J34" s="85"/>
      <c r="K34" s="116"/>
      <c r="L34" s="127"/>
      <c r="M34" s="195">
        <f t="shared" si="1"/>
        <v>7.305555555555556</v>
      </c>
    </row>
    <row r="35" spans="1:13" ht="21.75" customHeight="1">
      <c r="A35" s="86" t="s">
        <v>27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2"/>
      <c r="M35" s="154"/>
    </row>
    <row r="36" spans="1:16" ht="16.5" customHeight="1">
      <c r="A36" s="90">
        <v>4</v>
      </c>
      <c r="B36" s="91" t="s">
        <v>28</v>
      </c>
      <c r="C36" s="92">
        <v>9</v>
      </c>
      <c r="D36" s="144">
        <f>(C36*4)</f>
        <v>36</v>
      </c>
      <c r="E36" s="133">
        <f aca="true" t="shared" si="2" ref="E36:E42">C36</f>
        <v>9</v>
      </c>
      <c r="F36" s="144">
        <f>(E36*4)</f>
        <v>36</v>
      </c>
      <c r="G36" s="133">
        <f aca="true" t="shared" si="3" ref="G36:G42">E36</f>
        <v>9</v>
      </c>
      <c r="H36" s="144">
        <f>(G36*4)</f>
        <v>36</v>
      </c>
      <c r="I36" s="133"/>
      <c r="J36" s="144"/>
      <c r="K36" s="133"/>
      <c r="L36" s="144"/>
      <c r="M36" s="154"/>
      <c r="P36" t="s">
        <v>29</v>
      </c>
    </row>
    <row r="37" spans="1:13" ht="24.75" customHeight="1">
      <c r="A37" s="93"/>
      <c r="B37" s="94" t="s">
        <v>30</v>
      </c>
      <c r="C37" s="92">
        <v>10</v>
      </c>
      <c r="D37" s="145"/>
      <c r="E37" s="133">
        <f t="shared" si="2"/>
        <v>10</v>
      </c>
      <c r="F37" s="145"/>
      <c r="G37" s="133">
        <f t="shared" si="3"/>
        <v>10</v>
      </c>
      <c r="H37" s="145"/>
      <c r="I37" s="133"/>
      <c r="J37" s="145"/>
      <c r="K37" s="133"/>
      <c r="L37" s="145"/>
      <c r="M37" s="154"/>
    </row>
    <row r="38" spans="1:13" ht="24.75" customHeight="1">
      <c r="A38" s="93"/>
      <c r="B38" s="94" t="s">
        <v>31</v>
      </c>
      <c r="C38" s="92">
        <v>10</v>
      </c>
      <c r="D38" s="145"/>
      <c r="E38" s="133">
        <f t="shared" si="2"/>
        <v>10</v>
      </c>
      <c r="F38" s="145"/>
      <c r="G38" s="133">
        <f t="shared" si="3"/>
        <v>10</v>
      </c>
      <c r="H38" s="145"/>
      <c r="I38" s="133"/>
      <c r="J38" s="145"/>
      <c r="K38" s="133"/>
      <c r="L38" s="145"/>
      <c r="M38" s="154"/>
    </row>
    <row r="39" spans="1:13" ht="24.75" customHeight="1">
      <c r="A39" s="95">
        <v>4</v>
      </c>
      <c r="B39" s="94" t="s">
        <v>32</v>
      </c>
      <c r="C39" s="92">
        <v>9.5</v>
      </c>
      <c r="D39" s="146">
        <f>(C37+C38+C39)/3*4</f>
        <v>39.333333333333336</v>
      </c>
      <c r="E39" s="133">
        <f t="shared" si="2"/>
        <v>9.5</v>
      </c>
      <c r="F39" s="146">
        <f>(E37+E38+E39)/3*4</f>
        <v>39.333333333333336</v>
      </c>
      <c r="G39" s="133">
        <f t="shared" si="3"/>
        <v>9.5</v>
      </c>
      <c r="H39" s="146">
        <f>(G37+G38+G39)/3*4</f>
        <v>39.333333333333336</v>
      </c>
      <c r="I39" s="133"/>
      <c r="J39" s="146"/>
      <c r="K39" s="133"/>
      <c r="L39" s="146"/>
      <c r="M39" s="154"/>
    </row>
    <row r="40" spans="1:13" ht="24.75" customHeight="1">
      <c r="A40" s="96">
        <v>3</v>
      </c>
      <c r="B40" s="97" t="s">
        <v>33</v>
      </c>
      <c r="C40" s="92">
        <v>9</v>
      </c>
      <c r="D40" s="145">
        <f>(C40*3)</f>
        <v>27</v>
      </c>
      <c r="E40" s="133">
        <f t="shared" si="2"/>
        <v>9</v>
      </c>
      <c r="F40" s="145">
        <f>(E40*3)</f>
        <v>27</v>
      </c>
      <c r="G40" s="133">
        <f t="shared" si="3"/>
        <v>9</v>
      </c>
      <c r="H40" s="145">
        <f>(G40*3)</f>
        <v>27</v>
      </c>
      <c r="I40" s="133"/>
      <c r="J40" s="145"/>
      <c r="K40" s="133"/>
      <c r="L40" s="145"/>
      <c r="M40" s="154"/>
    </row>
    <row r="41" spans="1:18" ht="24.75" customHeight="1" thickBot="1">
      <c r="A41" s="98">
        <v>1</v>
      </c>
      <c r="B41" s="99" t="s">
        <v>34</v>
      </c>
      <c r="C41" s="92">
        <v>9</v>
      </c>
      <c r="D41" s="147">
        <f>(C41)</f>
        <v>9</v>
      </c>
      <c r="E41" s="148">
        <f t="shared" si="2"/>
        <v>9</v>
      </c>
      <c r="F41" s="147">
        <f>(E41)</f>
        <v>9</v>
      </c>
      <c r="G41" s="148">
        <f t="shared" si="3"/>
        <v>9</v>
      </c>
      <c r="H41" s="147">
        <f>(G41)</f>
        <v>9</v>
      </c>
      <c r="I41" s="148"/>
      <c r="J41" s="147"/>
      <c r="K41" s="148"/>
      <c r="L41" s="147"/>
      <c r="M41" s="154"/>
      <c r="R41" s="103"/>
    </row>
    <row r="42" spans="1:13" ht="24.75" customHeight="1" thickTop="1">
      <c r="A42" s="100">
        <v>4</v>
      </c>
      <c r="B42" s="94" t="s">
        <v>35</v>
      </c>
      <c r="C42" s="92">
        <v>9</v>
      </c>
      <c r="D42" s="145">
        <f>(C42*4)</f>
        <v>36</v>
      </c>
      <c r="E42" s="136">
        <f t="shared" si="2"/>
        <v>9</v>
      </c>
      <c r="F42" s="145">
        <f>(E42*4)</f>
        <v>36</v>
      </c>
      <c r="G42" s="136">
        <f t="shared" si="3"/>
        <v>9</v>
      </c>
      <c r="H42" s="145">
        <f>(G42*4)</f>
        <v>36</v>
      </c>
      <c r="I42" s="136"/>
      <c r="J42" s="145"/>
      <c r="K42" s="136"/>
      <c r="L42" s="145"/>
      <c r="M42" s="154"/>
    </row>
    <row r="43" spans="1:13" ht="19.5" customHeight="1">
      <c r="A43" s="101" t="s">
        <v>26</v>
      </c>
      <c r="B43" s="102"/>
      <c r="C43" s="103">
        <f>(D43)*2</f>
        <v>9.208333333333334</v>
      </c>
      <c r="D43" s="103">
        <f>(D36+D39+D40+D41+D42)/16*0.5</f>
        <v>4.604166666666667</v>
      </c>
      <c r="E43" s="103">
        <f>(F43)*2</f>
        <v>9.208333333333334</v>
      </c>
      <c r="F43" s="103">
        <f>(F36+F39+F40+F41+F42)/16*0.5</f>
        <v>4.604166666666667</v>
      </c>
      <c r="G43" s="103">
        <f>(H43)*2</f>
        <v>9.208333333333334</v>
      </c>
      <c r="H43" s="103">
        <f>(H36+H39+H40+H41+H42)/16*0.5</f>
        <v>4.604166666666667</v>
      </c>
      <c r="I43" s="103"/>
      <c r="J43" s="104"/>
      <c r="K43" s="103"/>
      <c r="L43" s="123"/>
      <c r="M43" s="154"/>
    </row>
    <row r="44" spans="1:13" ht="21.75" customHeight="1">
      <c r="A44" s="105" t="s">
        <v>36</v>
      </c>
      <c r="B44" s="106"/>
      <c r="C44" s="107">
        <v>164</v>
      </c>
      <c r="D44" s="133"/>
      <c r="E44" s="133">
        <f>C44</f>
        <v>164</v>
      </c>
      <c r="F44" s="133"/>
      <c r="G44" s="133">
        <f>E44</f>
        <v>164</v>
      </c>
      <c r="H44" s="133"/>
      <c r="I44" s="134"/>
      <c r="J44" s="133"/>
      <c r="K44" s="134"/>
      <c r="L44" s="135"/>
      <c r="M44" s="124"/>
    </row>
    <row r="45" spans="1:13" ht="21.75" customHeight="1">
      <c r="A45" s="223" t="s">
        <v>37</v>
      </c>
      <c r="B45" s="223"/>
      <c r="C45" s="108">
        <v>176</v>
      </c>
      <c r="D45" s="136"/>
      <c r="E45" s="136">
        <f>C45</f>
        <v>176</v>
      </c>
      <c r="F45" s="136"/>
      <c r="G45" s="136">
        <f>E45</f>
        <v>176</v>
      </c>
      <c r="H45" s="136"/>
      <c r="I45" s="137"/>
      <c r="J45" s="136"/>
      <c r="K45" s="137"/>
      <c r="L45" s="138"/>
      <c r="M45" s="124"/>
    </row>
    <row r="46" spans="1:13" ht="20.25" customHeight="1">
      <c r="A46" s="223" t="s">
        <v>38</v>
      </c>
      <c r="B46" s="223"/>
      <c r="C46" s="108">
        <v>187</v>
      </c>
      <c r="D46" s="136"/>
      <c r="E46" s="136">
        <f>C46</f>
        <v>187</v>
      </c>
      <c r="F46" s="136"/>
      <c r="G46" s="136">
        <f>E46</f>
        <v>187</v>
      </c>
      <c r="H46" s="136"/>
      <c r="I46" s="137"/>
      <c r="J46" s="136"/>
      <c r="K46" s="137"/>
      <c r="L46" s="138"/>
      <c r="M46" s="124"/>
    </row>
    <row r="47" spans="1:13" ht="20.25" customHeight="1">
      <c r="A47" s="223" t="s">
        <v>39</v>
      </c>
      <c r="B47" s="223"/>
      <c r="C47" s="108">
        <v>21</v>
      </c>
      <c r="D47" s="136"/>
      <c r="E47" s="136">
        <f>C47</f>
        <v>21</v>
      </c>
      <c r="F47" s="136"/>
      <c r="G47" s="136">
        <f>E47</f>
        <v>21</v>
      </c>
      <c r="H47" s="136"/>
      <c r="I47" s="137"/>
      <c r="J47" s="136"/>
      <c r="K47" s="137"/>
      <c r="L47" s="138"/>
      <c r="M47" s="124"/>
    </row>
    <row r="48" spans="1:13" ht="19.5" customHeight="1">
      <c r="A48" s="223" t="s">
        <v>87</v>
      </c>
      <c r="B48" s="223"/>
      <c r="C48" s="108">
        <v>560</v>
      </c>
      <c r="D48" s="136"/>
      <c r="E48" s="136">
        <f>C48</f>
        <v>560</v>
      </c>
      <c r="F48" s="136"/>
      <c r="G48" s="136">
        <f>E48</f>
        <v>560</v>
      </c>
      <c r="H48" s="136"/>
      <c r="I48" s="137"/>
      <c r="J48" s="136"/>
      <c r="K48" s="137"/>
      <c r="L48" s="138"/>
      <c r="M48" s="124"/>
    </row>
    <row r="49" spans="1:12" ht="19.5" customHeight="1">
      <c r="A49" s="229"/>
      <c r="B49" s="229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ht="19.5" customHeight="1"/>
    <row r="51" ht="19.5" customHeight="1"/>
    <row r="52" ht="19.5" customHeight="1"/>
    <row r="53" ht="19.5" customHeight="1"/>
    <row r="54" ht="15" customHeight="1"/>
    <row r="55" ht="15" customHeight="1"/>
    <row r="56" ht="15" customHeight="1"/>
    <row r="57" ht="15" customHeight="1"/>
    <row r="58" ht="15" customHeight="1"/>
  </sheetData>
  <mergeCells count="34">
    <mergeCell ref="A49:B49"/>
    <mergeCell ref="L27:L28"/>
    <mergeCell ref="A45:B45"/>
    <mergeCell ref="A46:B46"/>
    <mergeCell ref="A48:B48"/>
    <mergeCell ref="A47:B47"/>
    <mergeCell ref="J21:J22"/>
    <mergeCell ref="K21:K22"/>
    <mergeCell ref="L21:L22"/>
    <mergeCell ref="M21:M22"/>
    <mergeCell ref="F21:F22"/>
    <mergeCell ref="G21:G22"/>
    <mergeCell ref="H21:H22"/>
    <mergeCell ref="I21:I22"/>
    <mergeCell ref="C21:C22"/>
    <mergeCell ref="D21:D22"/>
    <mergeCell ref="E21:E22"/>
    <mergeCell ref="A22:B22"/>
    <mergeCell ref="A18:B18"/>
    <mergeCell ref="A19:B19"/>
    <mergeCell ref="A20:B20"/>
    <mergeCell ref="A21:B21"/>
    <mergeCell ref="A14:B14"/>
    <mergeCell ref="A15:B15"/>
    <mergeCell ref="A16:B16"/>
    <mergeCell ref="A17:B17"/>
    <mergeCell ref="A9:B9"/>
    <mergeCell ref="A11:B11"/>
    <mergeCell ref="A12:B12"/>
    <mergeCell ref="A13:B13"/>
    <mergeCell ref="A2:L2"/>
    <mergeCell ref="A6:B6"/>
    <mergeCell ref="A7:B7"/>
    <mergeCell ref="A8:B8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9"/>
  <sheetViews>
    <sheetView showGridLines="0" view="pageBreakPreview" zoomScale="75" zoomScaleSheetLayoutView="75" workbookViewId="0" topLeftCell="A1">
      <selection activeCell="C36" sqref="C36:C42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6.625" style="0" customWidth="1"/>
    <col min="5" max="5" width="9.25390625" style="0" customWidth="1"/>
    <col min="6" max="6" width="5.875" style="0" customWidth="1"/>
    <col min="7" max="7" width="9.25390625" style="0" customWidth="1"/>
    <col min="8" max="8" width="7.00390625" style="0" customWidth="1"/>
    <col min="9" max="9" width="6.375" style="0" customWidth="1"/>
    <col min="10" max="10" width="5.75390625" style="0" customWidth="1"/>
    <col min="11" max="12" width="6.25390625" style="0" customWidth="1"/>
    <col min="13" max="13" width="11.25390625" style="0" customWidth="1"/>
  </cols>
  <sheetData>
    <row r="2" spans="1:12" ht="25.5" customHeight="1">
      <c r="A2" s="216" t="s">
        <v>54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1" ht="24.75" customHeight="1">
      <c r="A3" s="25" t="s">
        <v>53</v>
      </c>
      <c r="B3" s="9"/>
      <c r="C3" s="26"/>
      <c r="D3" s="26"/>
      <c r="E3" s="26"/>
      <c r="F3" s="26"/>
      <c r="G3" s="26"/>
      <c r="H3" s="10" t="s">
        <v>11</v>
      </c>
      <c r="I3" s="27"/>
      <c r="J3" s="27"/>
      <c r="K3" s="151"/>
    </row>
    <row r="4" spans="1:12" ht="27.75" customHeight="1" thickBot="1">
      <c r="A4" s="28"/>
      <c r="B4" s="29"/>
      <c r="C4" s="30" t="s">
        <v>12</v>
      </c>
      <c r="D4" s="31"/>
      <c r="E4" s="32"/>
      <c r="F4" s="33"/>
      <c r="G4" s="34"/>
      <c r="H4" s="35" t="s">
        <v>13</v>
      </c>
      <c r="I4" s="36"/>
      <c r="J4" s="33"/>
      <c r="K4" s="36"/>
      <c r="L4" s="37"/>
    </row>
    <row r="5" spans="1:13" ht="33" customHeight="1" thickBot="1">
      <c r="A5" s="38" t="s">
        <v>14</v>
      </c>
      <c r="B5" s="39" t="s">
        <v>15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7"/>
      <c r="M5" s="118" t="s">
        <v>16</v>
      </c>
    </row>
    <row r="6" spans="1:13" ht="22.5" customHeight="1">
      <c r="A6" s="217" t="s">
        <v>50</v>
      </c>
      <c r="B6" s="217"/>
      <c r="C6" s="45"/>
      <c r="D6" s="46"/>
      <c r="E6" s="45"/>
      <c r="F6" s="46"/>
      <c r="G6" s="46"/>
      <c r="H6" s="46"/>
      <c r="I6" s="46"/>
      <c r="J6" s="46"/>
      <c r="K6" s="46"/>
      <c r="L6" s="47"/>
      <c r="M6" s="195">
        <f>(C6+E6+G6)/3</f>
        <v>0</v>
      </c>
    </row>
    <row r="7" spans="1:13" ht="21" customHeight="1">
      <c r="A7" s="217" t="s">
        <v>51</v>
      </c>
      <c r="B7" s="217"/>
      <c r="C7" s="51">
        <f>C34</f>
        <v>0</v>
      </c>
      <c r="D7" s="49"/>
      <c r="E7" s="51">
        <f>E34</f>
        <v>0</v>
      </c>
      <c r="F7" s="49"/>
      <c r="G7" s="51">
        <f>SUM(G34)</f>
        <v>0</v>
      </c>
      <c r="H7" s="49"/>
      <c r="I7" s="48"/>
      <c r="J7" s="49"/>
      <c r="K7" s="48"/>
      <c r="L7" s="50"/>
      <c r="M7" s="195">
        <f aca="true" t="shared" si="0" ref="M7:M18">(C7+E7+G7)/3</f>
        <v>0</v>
      </c>
    </row>
    <row r="8" spans="1:13" ht="21" customHeight="1">
      <c r="A8" s="217" t="s">
        <v>52</v>
      </c>
      <c r="B8" s="217"/>
      <c r="C8" s="48">
        <f>(D8)/3</f>
        <v>0</v>
      </c>
      <c r="D8" s="48">
        <f>(C9+C10+C11+C12+C13+D14+C15+D16)/8*3</f>
        <v>0</v>
      </c>
      <c r="E8" s="48">
        <f>(F8)/3</f>
        <v>0</v>
      </c>
      <c r="F8" s="48">
        <f>(E9+E10+E11+E12+E13+F14+E15+F16)/8*3</f>
        <v>0</v>
      </c>
      <c r="G8" s="51">
        <f>(H8)/3</f>
        <v>0</v>
      </c>
      <c r="H8" s="48">
        <f>(G9+G10+G11+G12+G13+H14+G15+H16)/8*3</f>
        <v>0</v>
      </c>
      <c r="I8" s="48"/>
      <c r="J8" s="52"/>
      <c r="K8" s="48"/>
      <c r="L8" s="129"/>
      <c r="M8" s="195">
        <f t="shared" si="0"/>
        <v>0</v>
      </c>
    </row>
    <row r="9" spans="1:13" ht="21" customHeight="1">
      <c r="A9" s="218" t="s">
        <v>40</v>
      </c>
      <c r="B9" s="218"/>
      <c r="C9" s="110"/>
      <c r="D9" s="141"/>
      <c r="E9" s="110"/>
      <c r="F9" s="141"/>
      <c r="G9" s="110"/>
      <c r="H9" s="141"/>
      <c r="I9" s="110"/>
      <c r="J9" s="141"/>
      <c r="K9" s="110"/>
      <c r="L9" s="141"/>
      <c r="M9" s="195">
        <f t="shared" si="0"/>
        <v>0</v>
      </c>
    </row>
    <row r="10" spans="1:13" ht="18.75" customHeight="1">
      <c r="A10" s="53" t="s">
        <v>41</v>
      </c>
      <c r="B10" s="12"/>
      <c r="C10" s="54"/>
      <c r="D10" s="142"/>
      <c r="E10" s="54"/>
      <c r="F10" s="142"/>
      <c r="G10" s="54"/>
      <c r="H10" s="142"/>
      <c r="I10" s="54"/>
      <c r="J10" s="142"/>
      <c r="K10" s="54"/>
      <c r="L10" s="142"/>
      <c r="M10" s="195">
        <f t="shared" si="0"/>
        <v>0</v>
      </c>
    </row>
    <row r="11" spans="1:13" ht="22.5" customHeight="1">
      <c r="A11" s="219" t="s">
        <v>42</v>
      </c>
      <c r="B11" s="219"/>
      <c r="C11" s="45"/>
      <c r="D11" s="139"/>
      <c r="E11" s="45"/>
      <c r="F11" s="139"/>
      <c r="G11" s="45"/>
      <c r="H11" s="139"/>
      <c r="I11" s="45"/>
      <c r="J11" s="139"/>
      <c r="K11" s="45"/>
      <c r="L11" s="139"/>
      <c r="M11" s="195">
        <f t="shared" si="0"/>
        <v>0</v>
      </c>
    </row>
    <row r="12" spans="1:13" ht="18" customHeight="1">
      <c r="A12" s="219" t="s">
        <v>43</v>
      </c>
      <c r="B12" s="219"/>
      <c r="C12" s="54"/>
      <c r="D12" s="142"/>
      <c r="E12" s="54"/>
      <c r="F12" s="142"/>
      <c r="G12" s="54"/>
      <c r="H12" s="142"/>
      <c r="I12" s="54"/>
      <c r="J12" s="142"/>
      <c r="K12" s="54"/>
      <c r="L12" s="142"/>
      <c r="M12" s="195">
        <f t="shared" si="0"/>
        <v>0</v>
      </c>
    </row>
    <row r="13" spans="1:13" ht="20.25" customHeight="1">
      <c r="A13" s="220" t="s">
        <v>44</v>
      </c>
      <c r="B13" s="220"/>
      <c r="C13" s="54"/>
      <c r="D13" s="143"/>
      <c r="E13" s="54"/>
      <c r="F13" s="143"/>
      <c r="G13" s="54"/>
      <c r="H13" s="143"/>
      <c r="I13" s="54"/>
      <c r="J13" s="143"/>
      <c r="K13" s="54"/>
      <c r="L13" s="143"/>
      <c r="M13" s="195">
        <f t="shared" si="0"/>
        <v>0</v>
      </c>
    </row>
    <row r="14" spans="1:13" ht="28.5" customHeight="1">
      <c r="A14" s="221" t="s">
        <v>45</v>
      </c>
      <c r="B14" s="221"/>
      <c r="C14" s="115">
        <f aca="true" t="shared" si="1" ref="C14:H14">C43</f>
        <v>0</v>
      </c>
      <c r="D14" s="149">
        <f t="shared" si="1"/>
        <v>0</v>
      </c>
      <c r="E14" s="115">
        <f t="shared" si="1"/>
        <v>0</v>
      </c>
      <c r="F14" s="149">
        <f t="shared" si="1"/>
        <v>0</v>
      </c>
      <c r="G14" s="115">
        <f t="shared" si="1"/>
        <v>0</v>
      </c>
      <c r="H14" s="149">
        <f t="shared" si="1"/>
        <v>0</v>
      </c>
      <c r="I14" s="115"/>
      <c r="J14" s="149"/>
      <c r="K14" s="115"/>
      <c r="L14" s="149"/>
      <c r="M14" s="195">
        <f t="shared" si="0"/>
        <v>0</v>
      </c>
    </row>
    <row r="15" spans="1:13" ht="28.5" customHeight="1">
      <c r="A15" s="221" t="s">
        <v>46</v>
      </c>
      <c r="B15" s="221"/>
      <c r="C15" s="45"/>
      <c r="D15" s="139"/>
      <c r="E15" s="45"/>
      <c r="F15" s="139"/>
      <c r="G15" s="45"/>
      <c r="H15" s="139"/>
      <c r="I15" s="45"/>
      <c r="J15" s="139"/>
      <c r="K15" s="45"/>
      <c r="L15" s="139"/>
      <c r="M15" s="195">
        <f t="shared" si="0"/>
        <v>0</v>
      </c>
    </row>
    <row r="16" spans="1:13" ht="31.5" customHeight="1">
      <c r="A16" s="221" t="s">
        <v>47</v>
      </c>
      <c r="B16" s="221"/>
      <c r="C16" s="45"/>
      <c r="D16" s="140">
        <f>C16*1.5</f>
        <v>0</v>
      </c>
      <c r="E16" s="45"/>
      <c r="F16" s="140">
        <f>E16*1.5</f>
        <v>0</v>
      </c>
      <c r="G16" s="45"/>
      <c r="H16" s="140">
        <f>G16*1.5</f>
        <v>0</v>
      </c>
      <c r="I16" s="45"/>
      <c r="J16" s="139"/>
      <c r="K16" s="45"/>
      <c r="L16" s="139"/>
      <c r="M16" s="195">
        <f t="shared" si="0"/>
        <v>0</v>
      </c>
    </row>
    <row r="17" spans="1:13" ht="43.5" customHeight="1">
      <c r="A17" s="222" t="s">
        <v>48</v>
      </c>
      <c r="B17" s="222"/>
      <c r="C17" s="115">
        <f>(C6+C7+C10+C11+C12)/5</f>
        <v>0</v>
      </c>
      <c r="D17" s="114"/>
      <c r="E17" s="204">
        <f>(E6+E7+E10+E11+E12)/5</f>
        <v>0</v>
      </c>
      <c r="F17" s="113"/>
      <c r="G17" s="204">
        <f>(G6+G7+G10+G11+G12)/5</f>
        <v>0</v>
      </c>
      <c r="H17" s="113"/>
      <c r="I17" s="113"/>
      <c r="J17" s="113"/>
      <c r="K17" s="113"/>
      <c r="L17" s="114"/>
      <c r="M17" s="195">
        <f t="shared" si="0"/>
        <v>0</v>
      </c>
    </row>
    <row r="18" spans="1:13" ht="28.5" customHeight="1">
      <c r="A18" s="223" t="s">
        <v>49</v>
      </c>
      <c r="B18" s="223"/>
      <c r="C18" s="152">
        <f>(C6+C7+D8+C17)/6</f>
        <v>0</v>
      </c>
      <c r="D18" s="153"/>
      <c r="E18" s="152">
        <f>(E6+E7+F8+E17)/6</f>
        <v>0</v>
      </c>
      <c r="F18" s="153"/>
      <c r="G18" s="152">
        <f>(G6+G7+H8+G17)/6</f>
        <v>0</v>
      </c>
      <c r="H18" s="153"/>
      <c r="I18" s="152"/>
      <c r="J18" s="153"/>
      <c r="K18" s="152"/>
      <c r="L18" s="131"/>
      <c r="M18" s="201">
        <f t="shared" si="0"/>
        <v>0</v>
      </c>
    </row>
    <row r="19" spans="1:13" ht="32.25" customHeight="1">
      <c r="A19" s="220"/>
      <c r="B19" s="220"/>
      <c r="C19" s="111"/>
      <c r="D19" s="112"/>
      <c r="E19" s="111"/>
      <c r="F19" s="112"/>
      <c r="G19" s="111"/>
      <c r="H19" s="112"/>
      <c r="I19" s="111"/>
      <c r="J19" s="112"/>
      <c r="K19" s="111"/>
      <c r="L19" s="128"/>
      <c r="M19" s="128"/>
    </row>
    <row r="20" spans="1:16" ht="36.75" customHeight="1">
      <c r="A20" s="224"/>
      <c r="B20" s="224"/>
      <c r="C20" s="45"/>
      <c r="D20" s="46"/>
      <c r="E20" s="46"/>
      <c r="F20" s="46"/>
      <c r="G20" s="46"/>
      <c r="H20" s="46"/>
      <c r="I20" s="46"/>
      <c r="J20" s="46"/>
      <c r="K20" s="150"/>
      <c r="L20" s="47"/>
      <c r="M20" s="47"/>
      <c r="P20" s="152">
        <f>(P8+P9+Q10+P19)/6</f>
        <v>0</v>
      </c>
    </row>
    <row r="21" spans="1:13" ht="22.5" customHeight="1">
      <c r="A21" s="222"/>
      <c r="B21" s="222"/>
      <c r="C21" s="225"/>
      <c r="D21" s="226"/>
      <c r="E21" s="225"/>
      <c r="F21" s="226"/>
      <c r="G21" s="225"/>
      <c r="H21" s="226"/>
      <c r="I21" s="226"/>
      <c r="J21" s="226"/>
      <c r="K21" s="226"/>
      <c r="L21" s="228"/>
      <c r="M21" s="228"/>
    </row>
    <row r="22" spans="1:13" ht="16.5" customHeight="1">
      <c r="A22" s="227"/>
      <c r="B22" s="227"/>
      <c r="C22" s="225"/>
      <c r="D22" s="226"/>
      <c r="E22" s="225"/>
      <c r="F22" s="226"/>
      <c r="G22" s="225"/>
      <c r="H22" s="226"/>
      <c r="I22" s="226"/>
      <c r="J22" s="226"/>
      <c r="K22" s="226"/>
      <c r="L22" s="228"/>
      <c r="M22" s="228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17</v>
      </c>
      <c r="B25" s="58">
        <f>B4</f>
        <v>0</v>
      </c>
      <c r="C25" s="59"/>
      <c r="D25" s="60"/>
      <c r="E25" s="61"/>
      <c r="F25" s="62"/>
      <c r="G25" s="61"/>
      <c r="H25" s="62"/>
      <c r="I25" s="61"/>
      <c r="J25" s="63"/>
      <c r="K25" s="61"/>
      <c r="L25" s="119"/>
      <c r="M25" s="125"/>
    </row>
    <row r="26" spans="1:13" ht="24.75" customHeight="1">
      <c r="A26" s="64" t="s">
        <v>18</v>
      </c>
      <c r="B26" s="65"/>
      <c r="C26" s="126">
        <v>1</v>
      </c>
      <c r="D26" s="66"/>
      <c r="E26" s="126">
        <v>2</v>
      </c>
      <c r="F26" s="67"/>
      <c r="G26" s="126">
        <v>3</v>
      </c>
      <c r="H26" s="67"/>
      <c r="I26" s="126">
        <v>4</v>
      </c>
      <c r="J26" s="67"/>
      <c r="K26" s="126">
        <v>5</v>
      </c>
      <c r="L26" s="120"/>
      <c r="M26" s="130" t="s">
        <v>16</v>
      </c>
    </row>
    <row r="27" spans="1:13" ht="14.25" customHeight="1">
      <c r="A27" s="68" t="s">
        <v>19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230"/>
      <c r="M27" s="132"/>
    </row>
    <row r="28" spans="1:13" ht="16.5" customHeight="1">
      <c r="A28" s="72"/>
      <c r="B28" s="73" t="s">
        <v>20</v>
      </c>
      <c r="C28" s="82"/>
      <c r="D28" s="74"/>
      <c r="E28" s="82"/>
      <c r="F28" s="74"/>
      <c r="G28" s="82"/>
      <c r="H28" s="74"/>
      <c r="I28" s="82"/>
      <c r="J28" s="74"/>
      <c r="K28" s="82"/>
      <c r="L28" s="230"/>
      <c r="M28" s="195">
        <f aca="true" t="shared" si="2" ref="M28:M34">(C28+E28+G28)/3</f>
        <v>0</v>
      </c>
    </row>
    <row r="29" spans="1:13" ht="19.5" customHeight="1">
      <c r="A29" s="75"/>
      <c r="B29" s="76" t="s">
        <v>21</v>
      </c>
      <c r="C29" s="82"/>
      <c r="D29" s="71"/>
      <c r="E29" s="82"/>
      <c r="F29" s="71"/>
      <c r="G29" s="82"/>
      <c r="H29" s="71"/>
      <c r="I29" s="82"/>
      <c r="J29" s="71"/>
      <c r="K29" s="82"/>
      <c r="L29" s="121"/>
      <c r="M29" s="195">
        <f t="shared" si="2"/>
        <v>0</v>
      </c>
    </row>
    <row r="30" spans="1:13" ht="21.75" customHeight="1">
      <c r="A30" s="77"/>
      <c r="B30" s="76" t="s">
        <v>22</v>
      </c>
      <c r="C30" s="82"/>
      <c r="D30" s="78"/>
      <c r="E30" s="82"/>
      <c r="F30" s="78"/>
      <c r="G30" s="82"/>
      <c r="H30" s="78"/>
      <c r="I30" s="82"/>
      <c r="J30" s="78"/>
      <c r="K30" s="82"/>
      <c r="L30" s="121"/>
      <c r="M30" s="195">
        <f t="shared" si="2"/>
        <v>0</v>
      </c>
    </row>
    <row r="31" spans="1:13" ht="24.75" customHeight="1">
      <c r="A31" s="79"/>
      <c r="B31" s="76" t="s">
        <v>23</v>
      </c>
      <c r="C31" s="82"/>
      <c r="D31" s="71"/>
      <c r="E31" s="82"/>
      <c r="F31" s="71"/>
      <c r="G31" s="82"/>
      <c r="H31" s="71"/>
      <c r="I31" s="82"/>
      <c r="J31" s="71"/>
      <c r="K31" s="82"/>
      <c r="L31" s="121"/>
      <c r="M31" s="195">
        <f t="shared" si="2"/>
        <v>0</v>
      </c>
    </row>
    <row r="32" spans="1:13" ht="24.75" customHeight="1">
      <c r="A32" s="79"/>
      <c r="B32" s="76" t="s">
        <v>24</v>
      </c>
      <c r="C32" s="82"/>
      <c r="D32" s="78"/>
      <c r="E32" s="82"/>
      <c r="F32" s="78"/>
      <c r="G32" s="82"/>
      <c r="H32" s="78"/>
      <c r="I32" s="82"/>
      <c r="J32" s="78"/>
      <c r="K32" s="82"/>
      <c r="L32" s="121"/>
      <c r="M32" s="195">
        <f t="shared" si="2"/>
        <v>0</v>
      </c>
    </row>
    <row r="33" spans="1:13" ht="24.75" customHeight="1">
      <c r="A33" s="80"/>
      <c r="B33" s="81" t="s">
        <v>25</v>
      </c>
      <c r="C33" s="82"/>
      <c r="D33" s="82"/>
      <c r="E33" s="82"/>
      <c r="F33" s="78"/>
      <c r="G33" s="82"/>
      <c r="H33" s="78"/>
      <c r="I33" s="82"/>
      <c r="J33" s="78"/>
      <c r="K33" s="82"/>
      <c r="L33" s="121"/>
      <c r="M33" s="195">
        <f t="shared" si="2"/>
        <v>0</v>
      </c>
    </row>
    <row r="34" spans="1:13" ht="21.75" customHeight="1" thickBot="1">
      <c r="A34" s="83" t="s">
        <v>26</v>
      </c>
      <c r="B34" s="84"/>
      <c r="C34" s="116">
        <f>(C28+C29+C30+C31+C32+C33)/6</f>
        <v>0</v>
      </c>
      <c r="D34" s="85"/>
      <c r="E34" s="116">
        <f>(E28+E29+E30+E31+E32+E33)/6</f>
        <v>0</v>
      </c>
      <c r="F34" s="85"/>
      <c r="G34" s="116">
        <f>(G28+G29+G30+G31+G32+G33)/6</f>
        <v>0</v>
      </c>
      <c r="H34" s="85"/>
      <c r="I34" s="116">
        <f>(I28+I29+I30+I31+I32+I33)/6</f>
        <v>0</v>
      </c>
      <c r="J34" s="85"/>
      <c r="K34" s="116">
        <f>(K28+K29+K30+K31+K32+K33)/6</f>
        <v>0</v>
      </c>
      <c r="L34" s="127"/>
      <c r="M34" s="195">
        <f t="shared" si="2"/>
        <v>0</v>
      </c>
    </row>
    <row r="35" spans="1:13" ht="21.75" customHeight="1">
      <c r="A35" s="86" t="s">
        <v>27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2"/>
      <c r="M35" s="154"/>
    </row>
    <row r="36" spans="1:16" ht="16.5" customHeight="1">
      <c r="A36" s="90">
        <v>4</v>
      </c>
      <c r="B36" s="91" t="s">
        <v>28</v>
      </c>
      <c r="C36" s="92"/>
      <c r="D36" s="144">
        <f>(C36*4)</f>
        <v>0</v>
      </c>
      <c r="E36" s="133">
        <f aca="true" t="shared" si="3" ref="E36:E42">C36</f>
        <v>0</v>
      </c>
      <c r="F36" s="144">
        <f>(E36*4)</f>
        <v>0</v>
      </c>
      <c r="G36" s="133">
        <f aca="true" t="shared" si="4" ref="G36:G42">E36</f>
        <v>0</v>
      </c>
      <c r="H36" s="144">
        <f>(G36*4)</f>
        <v>0</v>
      </c>
      <c r="I36" s="133"/>
      <c r="J36" s="144"/>
      <c r="K36" s="133"/>
      <c r="L36" s="144"/>
      <c r="M36" s="154"/>
      <c r="P36" t="s">
        <v>29</v>
      </c>
    </row>
    <row r="37" spans="1:13" ht="24.75" customHeight="1">
      <c r="A37" s="93"/>
      <c r="B37" s="94" t="s">
        <v>30</v>
      </c>
      <c r="C37" s="92"/>
      <c r="D37" s="145"/>
      <c r="E37" s="133">
        <f t="shared" si="3"/>
        <v>0</v>
      </c>
      <c r="F37" s="145"/>
      <c r="G37" s="133">
        <f t="shared" si="4"/>
        <v>0</v>
      </c>
      <c r="H37" s="145"/>
      <c r="I37" s="133"/>
      <c r="J37" s="145"/>
      <c r="K37" s="133"/>
      <c r="L37" s="145"/>
      <c r="M37" s="154"/>
    </row>
    <row r="38" spans="1:13" ht="24.75" customHeight="1">
      <c r="A38" s="93"/>
      <c r="B38" s="94" t="s">
        <v>31</v>
      </c>
      <c r="C38" s="92"/>
      <c r="D38" s="145"/>
      <c r="E38" s="133">
        <f t="shared" si="3"/>
        <v>0</v>
      </c>
      <c r="F38" s="145"/>
      <c r="G38" s="133">
        <f t="shared" si="4"/>
        <v>0</v>
      </c>
      <c r="H38" s="145"/>
      <c r="I38" s="133"/>
      <c r="J38" s="145"/>
      <c r="K38" s="133"/>
      <c r="L38" s="145"/>
      <c r="M38" s="154"/>
    </row>
    <row r="39" spans="1:13" ht="24.75" customHeight="1">
      <c r="A39" s="95">
        <v>4</v>
      </c>
      <c r="B39" s="94" t="s">
        <v>32</v>
      </c>
      <c r="C39" s="92"/>
      <c r="D39" s="146">
        <f>(C37+C38+C39)/3*4</f>
        <v>0</v>
      </c>
      <c r="E39" s="133">
        <f t="shared" si="3"/>
        <v>0</v>
      </c>
      <c r="F39" s="146">
        <f>(E37+E38+E39)/3*4</f>
        <v>0</v>
      </c>
      <c r="G39" s="133">
        <f t="shared" si="4"/>
        <v>0</v>
      </c>
      <c r="H39" s="146">
        <f>(G37+G38+G39)/3*4</f>
        <v>0</v>
      </c>
      <c r="I39" s="133"/>
      <c r="J39" s="146"/>
      <c r="K39" s="133"/>
      <c r="L39" s="146"/>
      <c r="M39" s="154"/>
    </row>
    <row r="40" spans="1:13" ht="24.75" customHeight="1">
      <c r="A40" s="96">
        <v>3</v>
      </c>
      <c r="B40" s="97" t="s">
        <v>33</v>
      </c>
      <c r="C40" s="92"/>
      <c r="D40" s="145">
        <f>(C40*3)</f>
        <v>0</v>
      </c>
      <c r="E40" s="133">
        <f t="shared" si="3"/>
        <v>0</v>
      </c>
      <c r="F40" s="145">
        <f>(E40*3)</f>
        <v>0</v>
      </c>
      <c r="G40" s="133">
        <f t="shared" si="4"/>
        <v>0</v>
      </c>
      <c r="H40" s="145">
        <f>(G40*3)</f>
        <v>0</v>
      </c>
      <c r="I40" s="133"/>
      <c r="J40" s="145"/>
      <c r="K40" s="133"/>
      <c r="L40" s="145"/>
      <c r="M40" s="154"/>
    </row>
    <row r="41" spans="1:18" ht="24.75" customHeight="1" thickBot="1">
      <c r="A41" s="98">
        <v>1</v>
      </c>
      <c r="B41" s="99" t="s">
        <v>34</v>
      </c>
      <c r="C41" s="92"/>
      <c r="D41" s="147">
        <f>(C41)</f>
        <v>0</v>
      </c>
      <c r="E41" s="148">
        <f t="shared" si="3"/>
        <v>0</v>
      </c>
      <c r="F41" s="147">
        <f>(E41)</f>
        <v>0</v>
      </c>
      <c r="G41" s="148">
        <f t="shared" si="4"/>
        <v>0</v>
      </c>
      <c r="H41" s="147">
        <f>(G41)</f>
        <v>0</v>
      </c>
      <c r="I41" s="148"/>
      <c r="J41" s="147"/>
      <c r="K41" s="148"/>
      <c r="L41" s="147"/>
      <c r="M41" s="154"/>
      <c r="R41" s="103"/>
    </row>
    <row r="42" spans="1:13" ht="24.75" customHeight="1" thickTop="1">
      <c r="A42" s="100">
        <v>4</v>
      </c>
      <c r="B42" s="94" t="s">
        <v>35</v>
      </c>
      <c r="C42" s="92"/>
      <c r="D42" s="145">
        <f>(C42*4)</f>
        <v>0</v>
      </c>
      <c r="E42" s="136">
        <f t="shared" si="3"/>
        <v>0</v>
      </c>
      <c r="F42" s="145">
        <f>(E42*4)</f>
        <v>0</v>
      </c>
      <c r="G42" s="136">
        <f t="shared" si="4"/>
        <v>0</v>
      </c>
      <c r="H42" s="145">
        <f>(G42*4)</f>
        <v>0</v>
      </c>
      <c r="I42" s="136"/>
      <c r="J42" s="145"/>
      <c r="K42" s="136"/>
      <c r="L42" s="145"/>
      <c r="M42" s="154"/>
    </row>
    <row r="43" spans="1:13" ht="19.5" customHeight="1">
      <c r="A43" s="101" t="s">
        <v>26</v>
      </c>
      <c r="B43" s="102"/>
      <c r="C43" s="103">
        <f>(D43)*2</f>
        <v>0</v>
      </c>
      <c r="D43" s="103">
        <f>(D36+D39+D40+D41+D42)/16*0.5</f>
        <v>0</v>
      </c>
      <c r="E43" s="103">
        <f>(F43)*2</f>
        <v>0</v>
      </c>
      <c r="F43" s="103">
        <f>(F36+F39+F40+F41+F42)/16*0.5</f>
        <v>0</v>
      </c>
      <c r="G43" s="103">
        <f>(H43)*2</f>
        <v>0</v>
      </c>
      <c r="H43" s="103">
        <f>(H36+H39+H40+H41+H42)/16*0.5</f>
        <v>0</v>
      </c>
      <c r="I43" s="103"/>
      <c r="J43" s="104"/>
      <c r="K43" s="103"/>
      <c r="L43" s="123"/>
      <c r="M43" s="154"/>
    </row>
    <row r="44" spans="1:13" ht="21.75" customHeight="1">
      <c r="A44" s="105" t="s">
        <v>36</v>
      </c>
      <c r="B44" s="106"/>
      <c r="C44" s="107"/>
      <c r="D44" s="133"/>
      <c r="E44" s="133">
        <f>C44</f>
        <v>0</v>
      </c>
      <c r="F44" s="133"/>
      <c r="G44" s="133">
        <f>E44</f>
        <v>0</v>
      </c>
      <c r="H44" s="133"/>
      <c r="I44" s="134"/>
      <c r="J44" s="133"/>
      <c r="K44" s="134"/>
      <c r="L44" s="135"/>
      <c r="M44" s="124"/>
    </row>
    <row r="45" spans="1:13" ht="21.75" customHeight="1">
      <c r="A45" s="223" t="s">
        <v>37</v>
      </c>
      <c r="B45" s="223"/>
      <c r="C45" s="108"/>
      <c r="D45" s="136"/>
      <c r="E45" s="136">
        <f>C45</f>
        <v>0</v>
      </c>
      <c r="F45" s="136"/>
      <c r="G45" s="136">
        <f>E45</f>
        <v>0</v>
      </c>
      <c r="H45" s="136"/>
      <c r="I45" s="137"/>
      <c r="J45" s="136"/>
      <c r="K45" s="137"/>
      <c r="L45" s="138"/>
      <c r="M45" s="124"/>
    </row>
    <row r="46" spans="1:13" ht="20.25" customHeight="1">
      <c r="A46" s="223" t="s">
        <v>38</v>
      </c>
      <c r="B46" s="223"/>
      <c r="C46" s="108"/>
      <c r="D46" s="136"/>
      <c r="E46" s="136">
        <f>C46</f>
        <v>0</v>
      </c>
      <c r="F46" s="136"/>
      <c r="G46" s="136">
        <f>E46</f>
        <v>0</v>
      </c>
      <c r="H46" s="136"/>
      <c r="I46" s="137"/>
      <c r="J46" s="136"/>
      <c r="K46" s="137"/>
      <c r="L46" s="138"/>
      <c r="M46" s="124"/>
    </row>
    <row r="47" spans="1:13" ht="20.25" customHeight="1">
      <c r="A47" s="223" t="s">
        <v>39</v>
      </c>
      <c r="B47" s="223"/>
      <c r="C47" s="108"/>
      <c r="D47" s="136"/>
      <c r="E47" s="136">
        <f>C47</f>
        <v>0</v>
      </c>
      <c r="F47" s="136"/>
      <c r="G47" s="136">
        <f>E47</f>
        <v>0</v>
      </c>
      <c r="H47" s="136"/>
      <c r="I47" s="137"/>
      <c r="J47" s="136"/>
      <c r="K47" s="137"/>
      <c r="L47" s="138"/>
      <c r="M47" s="124"/>
    </row>
    <row r="48" spans="1:13" ht="19.5" customHeight="1">
      <c r="A48" s="223" t="s">
        <v>55</v>
      </c>
      <c r="B48" s="223"/>
      <c r="C48" s="108"/>
      <c r="D48" s="136"/>
      <c r="E48" s="136">
        <f>C48</f>
        <v>0</v>
      </c>
      <c r="F48" s="136"/>
      <c r="G48" s="136">
        <f>E48</f>
        <v>0</v>
      </c>
      <c r="H48" s="136"/>
      <c r="I48" s="137"/>
      <c r="J48" s="136"/>
      <c r="K48" s="137"/>
      <c r="L48" s="138"/>
      <c r="M48" s="124"/>
    </row>
    <row r="49" spans="1:12" ht="19.5" customHeight="1">
      <c r="A49" s="229"/>
      <c r="B49" s="229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ht="19.5" customHeight="1"/>
    <row r="51" ht="19.5" customHeight="1"/>
    <row r="52" ht="19.5" customHeight="1"/>
    <row r="53" ht="19.5" customHeight="1"/>
    <row r="54" ht="15" customHeight="1"/>
    <row r="55" ht="15" customHeight="1"/>
    <row r="56" ht="15" customHeight="1"/>
    <row r="57" ht="15" customHeight="1"/>
    <row r="58" ht="15" customHeight="1"/>
  </sheetData>
  <mergeCells count="34">
    <mergeCell ref="A2:L2"/>
    <mergeCell ref="A6:B6"/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21:C22"/>
    <mergeCell ref="D21:D22"/>
    <mergeCell ref="E21:E22"/>
    <mergeCell ref="A22:B22"/>
    <mergeCell ref="F21:F22"/>
    <mergeCell ref="G21:G22"/>
    <mergeCell ref="H21:H22"/>
    <mergeCell ref="I21:I22"/>
    <mergeCell ref="J21:J22"/>
    <mergeCell ref="K21:K22"/>
    <mergeCell ref="L21:L22"/>
    <mergeCell ref="M21:M22"/>
    <mergeCell ref="A49:B49"/>
    <mergeCell ref="L27:L28"/>
    <mergeCell ref="A45:B45"/>
    <mergeCell ref="A46:B46"/>
    <mergeCell ref="A48:B48"/>
    <mergeCell ref="A47:B47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9"/>
  <sheetViews>
    <sheetView showGridLines="0" view="pageBreakPreview" zoomScale="75" zoomScaleSheetLayoutView="75" workbookViewId="0" topLeftCell="A1">
      <selection activeCell="R24" sqref="R24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6.25390625" style="0" customWidth="1"/>
    <col min="5" max="5" width="9.25390625" style="0" customWidth="1"/>
    <col min="6" max="6" width="6.375" style="0" customWidth="1"/>
    <col min="7" max="7" width="9.25390625" style="0" customWidth="1"/>
    <col min="8" max="8" width="6.25390625" style="0" customWidth="1"/>
    <col min="9" max="9" width="7.25390625" style="0" customWidth="1"/>
    <col min="10" max="10" width="5.75390625" style="0" customWidth="1"/>
    <col min="11" max="11" width="6.75390625" style="0" customWidth="1"/>
    <col min="12" max="12" width="6.25390625" style="0" customWidth="1"/>
    <col min="13" max="13" width="11.25390625" style="0" customWidth="1"/>
  </cols>
  <sheetData>
    <row r="2" spans="1:12" ht="25.5" customHeight="1">
      <c r="A2" s="216" t="s">
        <v>54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1" ht="24.75" customHeight="1">
      <c r="A3" s="25" t="s">
        <v>53</v>
      </c>
      <c r="B3" s="9"/>
      <c r="C3" s="26"/>
      <c r="D3" s="26"/>
      <c r="E3" s="26"/>
      <c r="F3" s="26"/>
      <c r="G3" s="26"/>
      <c r="H3" s="10" t="s">
        <v>11</v>
      </c>
      <c r="I3" s="27"/>
      <c r="J3" s="27"/>
      <c r="K3" s="151"/>
    </row>
    <row r="4" spans="1:12" ht="27.75" customHeight="1" thickBot="1">
      <c r="A4" s="28"/>
      <c r="B4" s="29"/>
      <c r="C4" s="30" t="s">
        <v>12</v>
      </c>
      <c r="D4" s="31"/>
      <c r="E4" s="32"/>
      <c r="F4" s="33"/>
      <c r="G4" s="34"/>
      <c r="H4" s="35" t="s">
        <v>13</v>
      </c>
      <c r="I4" s="36"/>
      <c r="J4" s="33"/>
      <c r="K4" s="36"/>
      <c r="L4" s="37"/>
    </row>
    <row r="5" spans="1:13" ht="33" customHeight="1" thickBot="1">
      <c r="A5" s="38" t="s">
        <v>14</v>
      </c>
      <c r="B5" s="39" t="s">
        <v>15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7"/>
      <c r="M5" s="118" t="s">
        <v>16</v>
      </c>
    </row>
    <row r="6" spans="1:13" ht="22.5" customHeight="1">
      <c r="A6" s="217" t="s">
        <v>50</v>
      </c>
      <c r="B6" s="217"/>
      <c r="C6" s="45"/>
      <c r="D6" s="46"/>
      <c r="E6" s="45"/>
      <c r="F6" s="46"/>
      <c r="G6" s="46"/>
      <c r="H6" s="46"/>
      <c r="I6" s="46"/>
      <c r="J6" s="46"/>
      <c r="K6" s="46"/>
      <c r="L6" s="47"/>
      <c r="M6" s="195">
        <f>(C6+E6+G6)/3</f>
        <v>0</v>
      </c>
    </row>
    <row r="7" spans="1:13" ht="21" customHeight="1">
      <c r="A7" s="217" t="s">
        <v>51</v>
      </c>
      <c r="B7" s="217"/>
      <c r="C7" s="51">
        <f>C34</f>
        <v>0</v>
      </c>
      <c r="D7" s="49"/>
      <c r="E7" s="51">
        <f>E34</f>
        <v>0</v>
      </c>
      <c r="F7" s="49"/>
      <c r="G7" s="48">
        <f>SUM(G34)</f>
        <v>0</v>
      </c>
      <c r="H7" s="49"/>
      <c r="I7" s="48"/>
      <c r="J7" s="49"/>
      <c r="K7" s="48"/>
      <c r="L7" s="50"/>
      <c r="M7" s="195">
        <f aca="true" t="shared" si="0" ref="M7:M18">(C7+E7+G7)/3</f>
        <v>0</v>
      </c>
    </row>
    <row r="8" spans="1:13" ht="21" customHeight="1">
      <c r="A8" s="217" t="s">
        <v>52</v>
      </c>
      <c r="B8" s="217"/>
      <c r="C8" s="48">
        <f>(D8)/3</f>
        <v>0</v>
      </c>
      <c r="D8" s="48">
        <f>(C9+C10+C11+C12+C13+C14+C15+D16)/8*3</f>
        <v>0</v>
      </c>
      <c r="E8" s="48">
        <f>(F8)/3</f>
        <v>0</v>
      </c>
      <c r="F8" s="48">
        <f>(E9+E10+E11+E12+E13+E14+E15+F16)/8*3</f>
        <v>0</v>
      </c>
      <c r="G8" s="48">
        <f>(H8)/3</f>
        <v>0</v>
      </c>
      <c r="H8" s="48">
        <f>(G9+G10+G11+G12+G13+G14+G15+H16)/8*3</f>
        <v>0</v>
      </c>
      <c r="I8" s="48"/>
      <c r="J8" s="52"/>
      <c r="K8" s="48"/>
      <c r="L8" s="129"/>
      <c r="M8" s="195">
        <f t="shared" si="0"/>
        <v>0</v>
      </c>
    </row>
    <row r="9" spans="1:13" ht="21" customHeight="1">
      <c r="A9" s="218" t="s">
        <v>40</v>
      </c>
      <c r="B9" s="218"/>
      <c r="C9" s="110"/>
      <c r="D9" s="141"/>
      <c r="E9" s="110"/>
      <c r="F9" s="141"/>
      <c r="G9" s="110"/>
      <c r="H9" s="141"/>
      <c r="I9" s="110"/>
      <c r="J9" s="141"/>
      <c r="K9" s="110"/>
      <c r="L9" s="141"/>
      <c r="M9" s="195">
        <f t="shared" si="0"/>
        <v>0</v>
      </c>
    </row>
    <row r="10" spans="1:13" ht="18.75" customHeight="1">
      <c r="A10" s="53" t="s">
        <v>41</v>
      </c>
      <c r="B10" s="12"/>
      <c r="C10" s="54"/>
      <c r="D10" s="142"/>
      <c r="E10" s="54"/>
      <c r="F10" s="142"/>
      <c r="G10" s="54"/>
      <c r="H10" s="142"/>
      <c r="I10" s="54"/>
      <c r="J10" s="142"/>
      <c r="K10" s="54"/>
      <c r="L10" s="142"/>
      <c r="M10" s="195">
        <f t="shared" si="0"/>
        <v>0</v>
      </c>
    </row>
    <row r="11" spans="1:13" ht="22.5" customHeight="1">
      <c r="A11" s="219" t="s">
        <v>42</v>
      </c>
      <c r="B11" s="219"/>
      <c r="C11" s="45"/>
      <c r="D11" s="139"/>
      <c r="E11" s="45"/>
      <c r="F11" s="139"/>
      <c r="G11" s="45"/>
      <c r="H11" s="139"/>
      <c r="I11" s="45"/>
      <c r="J11" s="139"/>
      <c r="K11" s="45"/>
      <c r="L11" s="139"/>
      <c r="M11" s="195">
        <f t="shared" si="0"/>
        <v>0</v>
      </c>
    </row>
    <row r="12" spans="1:13" ht="18" customHeight="1">
      <c r="A12" s="219" t="s">
        <v>43</v>
      </c>
      <c r="B12" s="219"/>
      <c r="C12" s="54"/>
      <c r="D12" s="142"/>
      <c r="E12" s="54"/>
      <c r="F12" s="142"/>
      <c r="G12" s="54"/>
      <c r="H12" s="142"/>
      <c r="I12" s="54"/>
      <c r="J12" s="142"/>
      <c r="K12" s="54"/>
      <c r="L12" s="142"/>
      <c r="M12" s="195">
        <f t="shared" si="0"/>
        <v>0</v>
      </c>
    </row>
    <row r="13" spans="1:13" ht="20.25" customHeight="1">
      <c r="A13" s="220" t="s">
        <v>44</v>
      </c>
      <c r="B13" s="220"/>
      <c r="C13" s="54"/>
      <c r="D13" s="143"/>
      <c r="E13" s="54"/>
      <c r="F13" s="143"/>
      <c r="G13" s="54"/>
      <c r="H13" s="143"/>
      <c r="I13" s="54"/>
      <c r="J13" s="143"/>
      <c r="K13" s="54"/>
      <c r="L13" s="143"/>
      <c r="M13" s="195">
        <f t="shared" si="0"/>
        <v>0</v>
      </c>
    </row>
    <row r="14" spans="1:13" ht="28.5" customHeight="1">
      <c r="A14" s="221" t="s">
        <v>45</v>
      </c>
      <c r="B14" s="221"/>
      <c r="C14" s="115">
        <f>C43</f>
        <v>0</v>
      </c>
      <c r="D14" s="149">
        <f>C43</f>
        <v>0</v>
      </c>
      <c r="E14" s="115">
        <f>E43</f>
        <v>0</v>
      </c>
      <c r="F14" s="149">
        <f>E43</f>
        <v>0</v>
      </c>
      <c r="G14" s="115">
        <f>G43</f>
        <v>0</v>
      </c>
      <c r="H14" s="149">
        <f>G43</f>
        <v>0</v>
      </c>
      <c r="I14" s="115"/>
      <c r="J14" s="149"/>
      <c r="K14" s="115"/>
      <c r="L14" s="149"/>
      <c r="M14" s="195">
        <f t="shared" si="0"/>
        <v>0</v>
      </c>
    </row>
    <row r="15" spans="1:13" ht="28.5" customHeight="1">
      <c r="A15" s="221" t="s">
        <v>46</v>
      </c>
      <c r="B15" s="221"/>
      <c r="C15" s="45"/>
      <c r="D15" s="139"/>
      <c r="E15" s="45"/>
      <c r="F15" s="139"/>
      <c r="G15" s="45"/>
      <c r="H15" s="139"/>
      <c r="I15" s="45"/>
      <c r="J15" s="139"/>
      <c r="K15" s="45"/>
      <c r="L15" s="139"/>
      <c r="M15" s="195">
        <f t="shared" si="0"/>
        <v>0</v>
      </c>
    </row>
    <row r="16" spans="1:13" ht="31.5" customHeight="1">
      <c r="A16" s="221" t="s">
        <v>47</v>
      </c>
      <c r="B16" s="221"/>
      <c r="C16" s="45"/>
      <c r="D16" s="140">
        <f>C16*1.5</f>
        <v>0</v>
      </c>
      <c r="E16" s="45"/>
      <c r="F16" s="140">
        <f>E16*1.5</f>
        <v>0</v>
      </c>
      <c r="G16" s="45"/>
      <c r="H16" s="140">
        <f>G16*1.5</f>
        <v>0</v>
      </c>
      <c r="I16" s="45"/>
      <c r="J16" s="139"/>
      <c r="K16" s="45"/>
      <c r="L16" s="139"/>
      <c r="M16" s="195">
        <f t="shared" si="0"/>
        <v>0</v>
      </c>
    </row>
    <row r="17" spans="1:13" ht="43.5" customHeight="1">
      <c r="A17" s="222" t="s">
        <v>48</v>
      </c>
      <c r="B17" s="222"/>
      <c r="C17" s="113">
        <f>(C6+C7+C10+C11+C12)/5</f>
        <v>0</v>
      </c>
      <c r="D17" s="114"/>
      <c r="E17" s="113">
        <f>(E6+E7+E10+E11+E12)/5</f>
        <v>0</v>
      </c>
      <c r="F17" s="113"/>
      <c r="G17" s="113">
        <f>(G6+G7+G10+G11+G12)/5</f>
        <v>0</v>
      </c>
      <c r="H17" s="113"/>
      <c r="I17" s="113"/>
      <c r="J17" s="113"/>
      <c r="K17" s="113"/>
      <c r="L17" s="114"/>
      <c r="M17" s="195">
        <f t="shared" si="0"/>
        <v>0</v>
      </c>
    </row>
    <row r="18" spans="1:13" ht="28.5" customHeight="1">
      <c r="A18" s="223" t="s">
        <v>49</v>
      </c>
      <c r="B18" s="223"/>
      <c r="C18" s="152">
        <f>(C6+C7+D8+C17)/6</f>
        <v>0</v>
      </c>
      <c r="D18" s="153"/>
      <c r="E18" s="152">
        <f>(E6+E7+F8+E17)/6</f>
        <v>0</v>
      </c>
      <c r="F18" s="153"/>
      <c r="G18" s="152">
        <f>(G6+G7+H8+G17)/6</f>
        <v>0</v>
      </c>
      <c r="H18" s="153"/>
      <c r="I18" s="152"/>
      <c r="J18" s="153"/>
      <c r="K18" s="152"/>
      <c r="L18" s="131"/>
      <c r="M18" s="201">
        <f t="shared" si="0"/>
        <v>0</v>
      </c>
    </row>
    <row r="19" spans="1:13" ht="32.25" customHeight="1">
      <c r="A19" s="220"/>
      <c r="B19" s="220"/>
      <c r="C19" s="111"/>
      <c r="D19" s="112"/>
      <c r="E19" s="111"/>
      <c r="F19" s="112"/>
      <c r="G19" s="111"/>
      <c r="H19" s="112"/>
      <c r="I19" s="111"/>
      <c r="J19" s="112"/>
      <c r="K19" s="111"/>
      <c r="L19" s="128"/>
      <c r="M19" s="128"/>
    </row>
    <row r="20" spans="1:13" ht="36.75" customHeight="1">
      <c r="A20" s="224"/>
      <c r="B20" s="224"/>
      <c r="C20" s="45"/>
      <c r="D20" s="46"/>
      <c r="E20" s="46"/>
      <c r="F20" s="46"/>
      <c r="G20" s="46"/>
      <c r="H20" s="46"/>
      <c r="I20" s="46"/>
      <c r="J20" s="46"/>
      <c r="K20" s="150"/>
      <c r="L20" s="47"/>
      <c r="M20" s="47"/>
    </row>
    <row r="21" spans="1:13" ht="22.5" customHeight="1">
      <c r="A21" s="222"/>
      <c r="B21" s="222"/>
      <c r="C21" s="225"/>
      <c r="D21" s="226"/>
      <c r="E21" s="225"/>
      <c r="F21" s="226"/>
      <c r="G21" s="225"/>
      <c r="H21" s="226"/>
      <c r="I21" s="226"/>
      <c r="J21" s="226"/>
      <c r="K21" s="226"/>
      <c r="L21" s="228"/>
      <c r="M21" s="228"/>
    </row>
    <row r="22" spans="1:13" ht="16.5" customHeight="1">
      <c r="A22" s="227"/>
      <c r="B22" s="227"/>
      <c r="C22" s="225"/>
      <c r="D22" s="226"/>
      <c r="E22" s="225"/>
      <c r="F22" s="226"/>
      <c r="G22" s="225"/>
      <c r="H22" s="226"/>
      <c r="I22" s="226"/>
      <c r="J22" s="226"/>
      <c r="K22" s="226"/>
      <c r="L22" s="228"/>
      <c r="M22" s="228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17</v>
      </c>
      <c r="B25" s="58">
        <f>B4</f>
        <v>0</v>
      </c>
      <c r="C25" s="59"/>
      <c r="D25" s="60"/>
      <c r="E25" s="61"/>
      <c r="F25" s="62"/>
      <c r="G25" s="61"/>
      <c r="H25" s="62"/>
      <c r="I25" s="61"/>
      <c r="J25" s="63"/>
      <c r="K25" s="61"/>
      <c r="L25" s="119"/>
      <c r="M25" s="125"/>
    </row>
    <row r="26" spans="1:13" ht="24.75" customHeight="1">
      <c r="A26" s="64" t="s">
        <v>18</v>
      </c>
      <c r="B26" s="65"/>
      <c r="C26" s="126">
        <v>1</v>
      </c>
      <c r="D26" s="66"/>
      <c r="E26" s="126">
        <v>2</v>
      </c>
      <c r="F26" s="67"/>
      <c r="G26" s="126">
        <v>3</v>
      </c>
      <c r="H26" s="67"/>
      <c r="I26" s="126">
        <v>4</v>
      </c>
      <c r="J26" s="67"/>
      <c r="K26" s="126">
        <v>5</v>
      </c>
      <c r="L26" s="120"/>
      <c r="M26" s="130" t="s">
        <v>16</v>
      </c>
    </row>
    <row r="27" spans="1:13" ht="14.25" customHeight="1">
      <c r="A27" s="68" t="s">
        <v>19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230"/>
      <c r="M27" s="132"/>
    </row>
    <row r="28" spans="1:13" ht="16.5" customHeight="1">
      <c r="A28" s="72"/>
      <c r="B28" s="73" t="s">
        <v>20</v>
      </c>
      <c r="C28" s="82"/>
      <c r="D28" s="74"/>
      <c r="E28" s="82"/>
      <c r="F28" s="74"/>
      <c r="G28" s="82"/>
      <c r="H28" s="74"/>
      <c r="I28" s="82"/>
      <c r="J28" s="74"/>
      <c r="K28" s="82"/>
      <c r="L28" s="230"/>
      <c r="M28" s="195">
        <f aca="true" t="shared" si="1" ref="M28:M34">(C28+E28+G28)/3</f>
        <v>0</v>
      </c>
    </row>
    <row r="29" spans="1:13" ht="19.5" customHeight="1">
      <c r="A29" s="75"/>
      <c r="B29" s="76" t="s">
        <v>21</v>
      </c>
      <c r="C29" s="82"/>
      <c r="D29" s="71"/>
      <c r="E29" s="82"/>
      <c r="F29" s="71"/>
      <c r="G29" s="82"/>
      <c r="H29" s="71"/>
      <c r="I29" s="82"/>
      <c r="J29" s="71"/>
      <c r="K29" s="82"/>
      <c r="L29" s="121"/>
      <c r="M29" s="195">
        <f t="shared" si="1"/>
        <v>0</v>
      </c>
    </row>
    <row r="30" spans="1:13" ht="21.75" customHeight="1">
      <c r="A30" s="77"/>
      <c r="B30" s="76" t="s">
        <v>22</v>
      </c>
      <c r="C30" s="82"/>
      <c r="D30" s="78"/>
      <c r="E30" s="82"/>
      <c r="F30" s="78"/>
      <c r="G30" s="82"/>
      <c r="H30" s="78"/>
      <c r="I30" s="82"/>
      <c r="J30" s="78"/>
      <c r="K30" s="82"/>
      <c r="L30" s="121"/>
      <c r="M30" s="195">
        <f t="shared" si="1"/>
        <v>0</v>
      </c>
    </row>
    <row r="31" spans="1:13" ht="24.75" customHeight="1">
      <c r="A31" s="79"/>
      <c r="B31" s="76" t="s">
        <v>23</v>
      </c>
      <c r="C31" s="82"/>
      <c r="D31" s="71"/>
      <c r="E31" s="82"/>
      <c r="F31" s="71"/>
      <c r="G31" s="82"/>
      <c r="H31" s="71"/>
      <c r="I31" s="82"/>
      <c r="J31" s="71"/>
      <c r="K31" s="82"/>
      <c r="L31" s="121"/>
      <c r="M31" s="195">
        <f t="shared" si="1"/>
        <v>0</v>
      </c>
    </row>
    <row r="32" spans="1:13" ht="24.75" customHeight="1">
      <c r="A32" s="79"/>
      <c r="B32" s="76" t="s">
        <v>24</v>
      </c>
      <c r="C32" s="82"/>
      <c r="D32" s="78"/>
      <c r="E32" s="82"/>
      <c r="F32" s="78"/>
      <c r="G32" s="82"/>
      <c r="H32" s="78"/>
      <c r="I32" s="82"/>
      <c r="J32" s="78"/>
      <c r="K32" s="82"/>
      <c r="L32" s="121"/>
      <c r="M32" s="195">
        <f t="shared" si="1"/>
        <v>0</v>
      </c>
    </row>
    <row r="33" spans="1:13" ht="24.75" customHeight="1">
      <c r="A33" s="80"/>
      <c r="B33" s="81" t="s">
        <v>25</v>
      </c>
      <c r="C33" s="82"/>
      <c r="D33" s="82"/>
      <c r="E33" s="82"/>
      <c r="F33" s="78"/>
      <c r="G33" s="82"/>
      <c r="H33" s="78"/>
      <c r="I33" s="82"/>
      <c r="J33" s="78"/>
      <c r="K33" s="82"/>
      <c r="L33" s="121"/>
      <c r="M33" s="195">
        <f t="shared" si="1"/>
        <v>0</v>
      </c>
    </row>
    <row r="34" spans="1:13" ht="21.75" customHeight="1" thickBot="1">
      <c r="A34" s="83" t="s">
        <v>26</v>
      </c>
      <c r="B34" s="84"/>
      <c r="C34" s="116">
        <f>(C28+C29+C30+C31+C32+C33)/6</f>
        <v>0</v>
      </c>
      <c r="D34" s="85"/>
      <c r="E34" s="85">
        <f>(E28+E29+E30+E31+E32+E33)/6</f>
        <v>0</v>
      </c>
      <c r="F34" s="85"/>
      <c r="G34" s="116">
        <f>(G28+G29+G30+G31+G32+G33)/6</f>
        <v>0</v>
      </c>
      <c r="H34" s="85"/>
      <c r="I34" s="116"/>
      <c r="J34" s="85"/>
      <c r="K34" s="116"/>
      <c r="L34" s="127"/>
      <c r="M34" s="195">
        <f t="shared" si="1"/>
        <v>0</v>
      </c>
    </row>
    <row r="35" spans="1:13" ht="21.75" customHeight="1">
      <c r="A35" s="86" t="s">
        <v>27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2"/>
      <c r="M35" s="154"/>
    </row>
    <row r="36" spans="1:16" ht="16.5" customHeight="1">
      <c r="A36" s="90">
        <v>4</v>
      </c>
      <c r="B36" s="91" t="s">
        <v>28</v>
      </c>
      <c r="C36" s="92"/>
      <c r="D36" s="144">
        <f>(C36*4)</f>
        <v>0</v>
      </c>
      <c r="E36" s="133">
        <f aca="true" t="shared" si="2" ref="E36:E42">C36</f>
        <v>0</v>
      </c>
      <c r="F36" s="144">
        <f>(E36*4)</f>
        <v>0</v>
      </c>
      <c r="G36" s="133">
        <f aca="true" t="shared" si="3" ref="G36:G42">E36</f>
        <v>0</v>
      </c>
      <c r="H36" s="144">
        <f>(G36*4)</f>
        <v>0</v>
      </c>
      <c r="I36" s="133"/>
      <c r="J36" s="144"/>
      <c r="K36" s="133"/>
      <c r="L36" s="144"/>
      <c r="M36" s="154"/>
      <c r="P36" t="s">
        <v>29</v>
      </c>
    </row>
    <row r="37" spans="1:13" ht="24.75" customHeight="1">
      <c r="A37" s="93"/>
      <c r="B37" s="94" t="s">
        <v>30</v>
      </c>
      <c r="C37" s="92"/>
      <c r="D37" s="145"/>
      <c r="E37" s="133">
        <f t="shared" si="2"/>
        <v>0</v>
      </c>
      <c r="F37" s="145"/>
      <c r="G37" s="133">
        <f t="shared" si="3"/>
        <v>0</v>
      </c>
      <c r="H37" s="145"/>
      <c r="I37" s="133"/>
      <c r="J37" s="145"/>
      <c r="K37" s="133"/>
      <c r="L37" s="145"/>
      <c r="M37" s="154"/>
    </row>
    <row r="38" spans="1:13" ht="24.75" customHeight="1">
      <c r="A38" s="93"/>
      <c r="B38" s="94" t="s">
        <v>31</v>
      </c>
      <c r="C38" s="92"/>
      <c r="D38" s="145"/>
      <c r="E38" s="133">
        <f t="shared" si="2"/>
        <v>0</v>
      </c>
      <c r="F38" s="145"/>
      <c r="G38" s="133">
        <f t="shared" si="3"/>
        <v>0</v>
      </c>
      <c r="H38" s="145"/>
      <c r="I38" s="133"/>
      <c r="J38" s="145"/>
      <c r="K38" s="133"/>
      <c r="L38" s="145"/>
      <c r="M38" s="154"/>
    </row>
    <row r="39" spans="1:13" ht="24.75" customHeight="1">
      <c r="A39" s="95">
        <v>4</v>
      </c>
      <c r="B39" s="94" t="s">
        <v>32</v>
      </c>
      <c r="C39" s="92"/>
      <c r="D39" s="146">
        <f>(C37+C38+C39)/3*4</f>
        <v>0</v>
      </c>
      <c r="E39" s="133">
        <f t="shared" si="2"/>
        <v>0</v>
      </c>
      <c r="F39" s="146">
        <f>(E37+E38+E39)/3*4</f>
        <v>0</v>
      </c>
      <c r="G39" s="133">
        <f t="shared" si="3"/>
        <v>0</v>
      </c>
      <c r="H39" s="146">
        <f>(G37+G38+G39)/3*4</f>
        <v>0</v>
      </c>
      <c r="I39" s="133"/>
      <c r="J39" s="146"/>
      <c r="K39" s="133"/>
      <c r="L39" s="146"/>
      <c r="M39" s="154"/>
    </row>
    <row r="40" spans="1:13" ht="24.75" customHeight="1">
      <c r="A40" s="96">
        <v>3</v>
      </c>
      <c r="B40" s="97" t="s">
        <v>33</v>
      </c>
      <c r="C40" s="92"/>
      <c r="D40" s="145">
        <f>(C40*3)</f>
        <v>0</v>
      </c>
      <c r="E40" s="133">
        <f t="shared" si="2"/>
        <v>0</v>
      </c>
      <c r="F40" s="145">
        <f>(E40*3)</f>
        <v>0</v>
      </c>
      <c r="G40" s="133">
        <f t="shared" si="3"/>
        <v>0</v>
      </c>
      <c r="H40" s="145">
        <f>(G40*3)</f>
        <v>0</v>
      </c>
      <c r="I40" s="133"/>
      <c r="J40" s="145"/>
      <c r="K40" s="133"/>
      <c r="L40" s="145"/>
      <c r="M40" s="154"/>
    </row>
    <row r="41" spans="1:18" ht="24.75" customHeight="1" thickBot="1">
      <c r="A41" s="98">
        <v>1</v>
      </c>
      <c r="B41" s="99" t="s">
        <v>34</v>
      </c>
      <c r="C41" s="92"/>
      <c r="D41" s="147">
        <f>(C41)</f>
        <v>0</v>
      </c>
      <c r="E41" s="148">
        <f t="shared" si="2"/>
        <v>0</v>
      </c>
      <c r="F41" s="147">
        <f>(E41)</f>
        <v>0</v>
      </c>
      <c r="G41" s="148">
        <f t="shared" si="3"/>
        <v>0</v>
      </c>
      <c r="H41" s="147">
        <f>(G41)</f>
        <v>0</v>
      </c>
      <c r="I41" s="148"/>
      <c r="J41" s="147"/>
      <c r="K41" s="148"/>
      <c r="L41" s="147"/>
      <c r="M41" s="154"/>
      <c r="R41" s="103"/>
    </row>
    <row r="42" spans="1:13" ht="24.75" customHeight="1" thickTop="1">
      <c r="A42" s="100">
        <v>4</v>
      </c>
      <c r="B42" s="94" t="s">
        <v>35</v>
      </c>
      <c r="C42" s="92"/>
      <c r="D42" s="145">
        <f>(C42*4)</f>
        <v>0</v>
      </c>
      <c r="E42" s="136">
        <f t="shared" si="2"/>
        <v>0</v>
      </c>
      <c r="F42" s="145">
        <f>(E42*4)</f>
        <v>0</v>
      </c>
      <c r="G42" s="136">
        <f t="shared" si="3"/>
        <v>0</v>
      </c>
      <c r="H42" s="145">
        <f>(G42*4)</f>
        <v>0</v>
      </c>
      <c r="I42" s="136"/>
      <c r="J42" s="145"/>
      <c r="K42" s="136"/>
      <c r="L42" s="145"/>
      <c r="M42" s="154"/>
    </row>
    <row r="43" spans="1:13" ht="19.5" customHeight="1">
      <c r="A43" s="101" t="s">
        <v>26</v>
      </c>
      <c r="B43" s="102"/>
      <c r="C43" s="103">
        <f>(D36+D39+D40+D41+D42)/16*0.5</f>
        <v>0</v>
      </c>
      <c r="D43" s="103"/>
      <c r="E43" s="103">
        <f>(F36+F39+F40+F41+F42)/16*0.5</f>
        <v>0</v>
      </c>
      <c r="F43" s="104"/>
      <c r="G43" s="103">
        <f>(H36+H39+H40+H41+H42)/16*0.5</f>
        <v>0</v>
      </c>
      <c r="H43" s="104"/>
      <c r="I43" s="103"/>
      <c r="J43" s="104"/>
      <c r="K43" s="103"/>
      <c r="L43" s="123"/>
      <c r="M43" s="154"/>
    </row>
    <row r="44" spans="1:13" ht="21.75" customHeight="1">
      <c r="A44" s="105" t="s">
        <v>36</v>
      </c>
      <c r="B44" s="106"/>
      <c r="C44" s="107"/>
      <c r="D44" s="133"/>
      <c r="E44" s="133">
        <f>C44</f>
        <v>0</v>
      </c>
      <c r="F44" s="133"/>
      <c r="G44" s="133">
        <f>E44</f>
        <v>0</v>
      </c>
      <c r="H44" s="133"/>
      <c r="I44" s="134"/>
      <c r="J44" s="133"/>
      <c r="K44" s="134"/>
      <c r="L44" s="135"/>
      <c r="M44" s="124"/>
    </row>
    <row r="45" spans="1:13" ht="21.75" customHeight="1">
      <c r="A45" s="223" t="s">
        <v>37</v>
      </c>
      <c r="B45" s="223"/>
      <c r="C45" s="108"/>
      <c r="D45" s="136"/>
      <c r="E45" s="136">
        <f>C45</f>
        <v>0</v>
      </c>
      <c r="F45" s="136"/>
      <c r="G45" s="136">
        <f>E45</f>
        <v>0</v>
      </c>
      <c r="H45" s="136"/>
      <c r="I45" s="137"/>
      <c r="J45" s="136"/>
      <c r="K45" s="137"/>
      <c r="L45" s="138"/>
      <c r="M45" s="124"/>
    </row>
    <row r="46" spans="1:13" ht="20.25" customHeight="1">
      <c r="A46" s="223" t="s">
        <v>38</v>
      </c>
      <c r="B46" s="223"/>
      <c r="C46" s="108"/>
      <c r="D46" s="136"/>
      <c r="E46" s="136">
        <f>C46</f>
        <v>0</v>
      </c>
      <c r="F46" s="136"/>
      <c r="G46" s="136">
        <f>E46</f>
        <v>0</v>
      </c>
      <c r="H46" s="136"/>
      <c r="I46" s="137"/>
      <c r="J46" s="136"/>
      <c r="K46" s="137"/>
      <c r="L46" s="138"/>
      <c r="M46" s="124"/>
    </row>
    <row r="47" spans="1:13" ht="20.25" customHeight="1">
      <c r="A47" s="223" t="s">
        <v>39</v>
      </c>
      <c r="B47" s="223"/>
      <c r="C47" s="108"/>
      <c r="D47" s="136"/>
      <c r="E47" s="136">
        <f>C47</f>
        <v>0</v>
      </c>
      <c r="F47" s="136"/>
      <c r="G47" s="136">
        <f>E47</f>
        <v>0</v>
      </c>
      <c r="H47" s="136"/>
      <c r="I47" s="137"/>
      <c r="J47" s="136"/>
      <c r="K47" s="137"/>
      <c r="L47" s="138"/>
      <c r="M47" s="124"/>
    </row>
    <row r="48" spans="1:13" ht="19.5" customHeight="1">
      <c r="A48" s="223" t="s">
        <v>55</v>
      </c>
      <c r="B48" s="223"/>
      <c r="C48" s="108"/>
      <c r="D48" s="136"/>
      <c r="E48" s="136">
        <f>C48</f>
        <v>0</v>
      </c>
      <c r="F48" s="136"/>
      <c r="G48" s="136">
        <f>E48</f>
        <v>0</v>
      </c>
      <c r="H48" s="136"/>
      <c r="I48" s="137"/>
      <c r="J48" s="136"/>
      <c r="K48" s="137"/>
      <c r="L48" s="138"/>
      <c r="M48" s="124"/>
    </row>
    <row r="49" spans="1:12" ht="19.5" customHeight="1">
      <c r="A49" s="229"/>
      <c r="B49" s="229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ht="19.5" customHeight="1"/>
    <row r="51" ht="19.5" customHeight="1"/>
    <row r="52" ht="19.5" customHeight="1"/>
    <row r="53" ht="19.5" customHeight="1"/>
    <row r="54" ht="15" customHeight="1"/>
    <row r="55" ht="15" customHeight="1"/>
    <row r="56" ht="15" customHeight="1"/>
    <row r="57" ht="15" customHeight="1"/>
    <row r="58" ht="15" customHeight="1"/>
  </sheetData>
  <mergeCells count="34">
    <mergeCell ref="A49:B49"/>
    <mergeCell ref="L27:L28"/>
    <mergeCell ref="A45:B45"/>
    <mergeCell ref="A46:B46"/>
    <mergeCell ref="A48:B48"/>
    <mergeCell ref="A47:B47"/>
    <mergeCell ref="J21:J22"/>
    <mergeCell ref="K21:K22"/>
    <mergeCell ref="L21:L22"/>
    <mergeCell ref="M21:M22"/>
    <mergeCell ref="F21:F22"/>
    <mergeCell ref="G21:G22"/>
    <mergeCell ref="H21:H22"/>
    <mergeCell ref="I21:I22"/>
    <mergeCell ref="C21:C22"/>
    <mergeCell ref="D21:D22"/>
    <mergeCell ref="E21:E22"/>
    <mergeCell ref="A22:B22"/>
    <mergeCell ref="A18:B18"/>
    <mergeCell ref="A19:B19"/>
    <mergeCell ref="A20:B20"/>
    <mergeCell ref="A21:B21"/>
    <mergeCell ref="A14:B14"/>
    <mergeCell ref="A15:B15"/>
    <mergeCell ref="A16:B16"/>
    <mergeCell ref="A17:B17"/>
    <mergeCell ref="A9:B9"/>
    <mergeCell ref="A11:B11"/>
    <mergeCell ref="A12:B12"/>
    <mergeCell ref="A13:B13"/>
    <mergeCell ref="A2:L2"/>
    <mergeCell ref="A6:B6"/>
    <mergeCell ref="A7:B7"/>
    <mergeCell ref="A8:B8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49"/>
  <sheetViews>
    <sheetView showGridLines="0" view="pageBreakPreview" zoomScale="75" zoomScaleSheetLayoutView="75" workbookViewId="0" topLeftCell="A22">
      <selection activeCell="R20" sqref="R20"/>
    </sheetView>
  </sheetViews>
  <sheetFormatPr defaultColWidth="9.00390625" defaultRowHeight="12.75"/>
  <cols>
    <col min="1" max="1" width="14.75390625" style="0" customWidth="1"/>
    <col min="2" max="2" width="29.875" style="0" customWidth="1"/>
    <col min="3" max="3" width="9.25390625" style="0" customWidth="1"/>
    <col min="4" max="4" width="6.625" style="0" customWidth="1"/>
    <col min="5" max="5" width="9.25390625" style="0" customWidth="1"/>
    <col min="6" max="6" width="6.75390625" style="0" customWidth="1"/>
    <col min="7" max="7" width="9.25390625" style="0" customWidth="1"/>
    <col min="8" max="8" width="6.875" style="0" customWidth="1"/>
    <col min="9" max="9" width="6.125" style="0" customWidth="1"/>
    <col min="10" max="10" width="5.75390625" style="0" customWidth="1"/>
    <col min="11" max="11" width="6.875" style="0" customWidth="1"/>
    <col min="12" max="12" width="6.25390625" style="0" customWidth="1"/>
    <col min="13" max="13" width="11.25390625" style="0" customWidth="1"/>
  </cols>
  <sheetData>
    <row r="2" spans="1:12" ht="25.5" customHeight="1">
      <c r="A2" s="216" t="s">
        <v>54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1" ht="24.75" customHeight="1">
      <c r="A3" s="25" t="s">
        <v>53</v>
      </c>
      <c r="B3" s="9"/>
      <c r="C3" s="26"/>
      <c r="D3" s="26"/>
      <c r="E3" s="26"/>
      <c r="F3" s="26"/>
      <c r="G3" s="26"/>
      <c r="H3" s="10" t="s">
        <v>11</v>
      </c>
      <c r="I3" s="27"/>
      <c r="J3" s="27"/>
      <c r="K3" s="151"/>
    </row>
    <row r="4" spans="1:12" ht="27.75" customHeight="1" thickBot="1">
      <c r="A4" s="28"/>
      <c r="B4" s="29"/>
      <c r="C4" s="30" t="s">
        <v>12</v>
      </c>
      <c r="D4" s="31"/>
      <c r="E4" s="32"/>
      <c r="F4" s="33"/>
      <c r="G4" s="34"/>
      <c r="H4" s="35" t="s">
        <v>13</v>
      </c>
      <c r="I4" s="36"/>
      <c r="J4" s="33"/>
      <c r="K4" s="36"/>
      <c r="L4" s="37"/>
    </row>
    <row r="5" spans="1:13" ht="33" customHeight="1" thickBot="1">
      <c r="A5" s="38" t="s">
        <v>14</v>
      </c>
      <c r="B5" s="39" t="s">
        <v>15</v>
      </c>
      <c r="C5" s="40">
        <v>1</v>
      </c>
      <c r="D5" s="41"/>
      <c r="E5" s="42">
        <v>2</v>
      </c>
      <c r="F5" s="43"/>
      <c r="G5" s="42">
        <v>3</v>
      </c>
      <c r="H5" s="43"/>
      <c r="I5" s="42">
        <v>4</v>
      </c>
      <c r="J5" s="44"/>
      <c r="K5" s="42">
        <v>5</v>
      </c>
      <c r="L5" s="117"/>
      <c r="M5" s="118" t="s">
        <v>16</v>
      </c>
    </row>
    <row r="6" spans="1:13" ht="22.5" customHeight="1">
      <c r="A6" s="217" t="s">
        <v>50</v>
      </c>
      <c r="B6" s="217"/>
      <c r="C6" s="45"/>
      <c r="D6" s="46"/>
      <c r="E6" s="45"/>
      <c r="F6" s="46"/>
      <c r="G6" s="46"/>
      <c r="H6" s="46"/>
      <c r="I6" s="46"/>
      <c r="J6" s="46"/>
      <c r="K6" s="46"/>
      <c r="L6" s="47"/>
      <c r="M6" s="195">
        <f>(C6+E6+G6)/3</f>
        <v>0</v>
      </c>
    </row>
    <row r="7" spans="1:13" ht="21" customHeight="1">
      <c r="A7" s="217" t="s">
        <v>51</v>
      </c>
      <c r="B7" s="217"/>
      <c r="C7" s="51">
        <f>C34</f>
        <v>0</v>
      </c>
      <c r="D7" s="49"/>
      <c r="E7" s="51">
        <f>E34</f>
        <v>0</v>
      </c>
      <c r="F7" s="49"/>
      <c r="G7" s="48">
        <f>SUM(G34)</f>
        <v>0</v>
      </c>
      <c r="H7" s="49"/>
      <c r="I7" s="48"/>
      <c r="J7" s="49"/>
      <c r="K7" s="48"/>
      <c r="L7" s="50"/>
      <c r="M7" s="195">
        <f aca="true" t="shared" si="0" ref="M7:M18">(C7+E7+G7)/3</f>
        <v>0</v>
      </c>
    </row>
    <row r="8" spans="1:13" ht="21" customHeight="1">
      <c r="A8" s="217" t="s">
        <v>52</v>
      </c>
      <c r="B8" s="217"/>
      <c r="C8" s="48">
        <f>(D8)/3</f>
        <v>0</v>
      </c>
      <c r="D8" s="48">
        <f>(C9+C10+C11+C12+C13+C14+C15+D16)/8*3</f>
        <v>0</v>
      </c>
      <c r="E8" s="48">
        <f>(F8)/3</f>
        <v>0</v>
      </c>
      <c r="F8" s="48">
        <f>(E9+E10+E11+E12+E13+E14+E15+F16)/8*3</f>
        <v>0</v>
      </c>
      <c r="G8" s="48">
        <f>(H8)/3</f>
        <v>0</v>
      </c>
      <c r="H8" s="48">
        <f>(G9+G10+G11+G12+G13+G14+G15+H16)/8*3</f>
        <v>0</v>
      </c>
      <c r="I8" s="48"/>
      <c r="J8" s="52"/>
      <c r="K8" s="48"/>
      <c r="L8" s="129"/>
      <c r="M8" s="195">
        <f t="shared" si="0"/>
        <v>0</v>
      </c>
    </row>
    <row r="9" spans="1:13" ht="21" customHeight="1">
      <c r="A9" s="218" t="s">
        <v>40</v>
      </c>
      <c r="B9" s="218"/>
      <c r="C9" s="110"/>
      <c r="D9" s="141"/>
      <c r="E9" s="110"/>
      <c r="F9" s="141"/>
      <c r="G9" s="110"/>
      <c r="H9" s="141"/>
      <c r="I9" s="110"/>
      <c r="J9" s="141"/>
      <c r="K9" s="110"/>
      <c r="L9" s="141"/>
      <c r="M9" s="195">
        <f t="shared" si="0"/>
        <v>0</v>
      </c>
    </row>
    <row r="10" spans="1:13" ht="18.75" customHeight="1">
      <c r="A10" s="53" t="s">
        <v>41</v>
      </c>
      <c r="B10" s="12"/>
      <c r="C10" s="54"/>
      <c r="D10" s="142"/>
      <c r="E10" s="54"/>
      <c r="F10" s="142"/>
      <c r="G10" s="54"/>
      <c r="H10" s="142"/>
      <c r="I10" s="54"/>
      <c r="J10" s="142"/>
      <c r="K10" s="54"/>
      <c r="L10" s="142"/>
      <c r="M10" s="195">
        <f t="shared" si="0"/>
        <v>0</v>
      </c>
    </row>
    <row r="11" spans="1:13" ht="22.5" customHeight="1">
      <c r="A11" s="219" t="s">
        <v>42</v>
      </c>
      <c r="B11" s="219"/>
      <c r="C11" s="45"/>
      <c r="D11" s="139"/>
      <c r="E11" s="45"/>
      <c r="F11" s="139"/>
      <c r="G11" s="45"/>
      <c r="H11" s="139"/>
      <c r="I11" s="45"/>
      <c r="J11" s="139"/>
      <c r="K11" s="45"/>
      <c r="L11" s="139"/>
      <c r="M11" s="195">
        <f t="shared" si="0"/>
        <v>0</v>
      </c>
    </row>
    <row r="12" spans="1:13" ht="18" customHeight="1">
      <c r="A12" s="219" t="s">
        <v>43</v>
      </c>
      <c r="B12" s="219"/>
      <c r="C12" s="54"/>
      <c r="D12" s="142"/>
      <c r="E12" s="54"/>
      <c r="F12" s="142"/>
      <c r="G12" s="54"/>
      <c r="H12" s="142"/>
      <c r="I12" s="54"/>
      <c r="J12" s="142"/>
      <c r="K12" s="54"/>
      <c r="L12" s="142"/>
      <c r="M12" s="195">
        <f t="shared" si="0"/>
        <v>0</v>
      </c>
    </row>
    <row r="13" spans="1:13" ht="20.25" customHeight="1">
      <c r="A13" s="220" t="s">
        <v>44</v>
      </c>
      <c r="B13" s="220"/>
      <c r="C13" s="54"/>
      <c r="D13" s="143"/>
      <c r="E13" s="54"/>
      <c r="F13" s="143"/>
      <c r="G13" s="54"/>
      <c r="H13" s="143"/>
      <c r="I13" s="54"/>
      <c r="J13" s="143"/>
      <c r="K13" s="54"/>
      <c r="L13" s="143"/>
      <c r="M13" s="195">
        <f t="shared" si="0"/>
        <v>0</v>
      </c>
    </row>
    <row r="14" spans="1:13" ht="28.5" customHeight="1">
      <c r="A14" s="221" t="s">
        <v>45</v>
      </c>
      <c r="B14" s="221"/>
      <c r="C14" s="115">
        <f>C43</f>
        <v>0</v>
      </c>
      <c r="D14" s="149">
        <f>C43</f>
        <v>0</v>
      </c>
      <c r="E14" s="115">
        <f>E43</f>
        <v>0</v>
      </c>
      <c r="F14" s="149">
        <f>E43</f>
        <v>0</v>
      </c>
      <c r="G14" s="115">
        <f>G43</f>
        <v>0</v>
      </c>
      <c r="H14" s="149">
        <f>G43</f>
        <v>0</v>
      </c>
      <c r="I14" s="115"/>
      <c r="J14" s="149"/>
      <c r="K14" s="115"/>
      <c r="L14" s="149"/>
      <c r="M14" s="195">
        <f t="shared" si="0"/>
        <v>0</v>
      </c>
    </row>
    <row r="15" spans="1:13" ht="28.5" customHeight="1">
      <c r="A15" s="221" t="s">
        <v>46</v>
      </c>
      <c r="B15" s="221"/>
      <c r="C15" s="45"/>
      <c r="D15" s="139"/>
      <c r="E15" s="45"/>
      <c r="F15" s="139"/>
      <c r="G15" s="45"/>
      <c r="H15" s="139"/>
      <c r="I15" s="45"/>
      <c r="J15" s="139"/>
      <c r="K15" s="45"/>
      <c r="L15" s="139"/>
      <c r="M15" s="195">
        <f t="shared" si="0"/>
        <v>0</v>
      </c>
    </row>
    <row r="16" spans="1:13" ht="31.5" customHeight="1">
      <c r="A16" s="221" t="s">
        <v>47</v>
      </c>
      <c r="B16" s="221"/>
      <c r="C16" s="45"/>
      <c r="D16" s="140">
        <f>C16*1.5</f>
        <v>0</v>
      </c>
      <c r="E16" s="45"/>
      <c r="F16" s="140">
        <f>E16*1.5</f>
        <v>0</v>
      </c>
      <c r="G16" s="45"/>
      <c r="H16" s="140">
        <f>G16*1.5</f>
        <v>0</v>
      </c>
      <c r="I16" s="45"/>
      <c r="J16" s="139"/>
      <c r="K16" s="45"/>
      <c r="L16" s="139"/>
      <c r="M16" s="195">
        <f t="shared" si="0"/>
        <v>0</v>
      </c>
    </row>
    <row r="17" spans="1:13" ht="43.5" customHeight="1">
      <c r="A17" s="222" t="s">
        <v>48</v>
      </c>
      <c r="B17" s="222"/>
      <c r="C17" s="113">
        <f>(C6+C7+C10+C11+C12)/5</f>
        <v>0</v>
      </c>
      <c r="D17" s="114"/>
      <c r="E17" s="113">
        <f>(E6+E7+E10+E11+E12)/5</f>
        <v>0</v>
      </c>
      <c r="F17" s="113"/>
      <c r="G17" s="113">
        <f>(G6+G7+G10+G11+G12)/5</f>
        <v>0</v>
      </c>
      <c r="H17" s="113"/>
      <c r="I17" s="113"/>
      <c r="J17" s="113"/>
      <c r="K17" s="113"/>
      <c r="L17" s="114"/>
      <c r="M17" s="195">
        <f t="shared" si="0"/>
        <v>0</v>
      </c>
    </row>
    <row r="18" spans="1:13" ht="28.5" customHeight="1">
      <c r="A18" s="223" t="s">
        <v>49</v>
      </c>
      <c r="B18" s="223"/>
      <c r="C18" s="152">
        <f>(C6+C7+D8+C17)/6</f>
        <v>0</v>
      </c>
      <c r="D18" s="153"/>
      <c r="E18" s="152">
        <f>(E6+E7+F8+E17)/6</f>
        <v>0</v>
      </c>
      <c r="F18" s="153"/>
      <c r="G18" s="152">
        <f>(G6+G7+H8+G17)/6</f>
        <v>0</v>
      </c>
      <c r="H18" s="153"/>
      <c r="I18" s="152"/>
      <c r="J18" s="153"/>
      <c r="K18" s="152"/>
      <c r="L18" s="131"/>
      <c r="M18" s="201">
        <f t="shared" si="0"/>
        <v>0</v>
      </c>
    </row>
    <row r="19" spans="1:13" ht="32.25" customHeight="1">
      <c r="A19" s="220"/>
      <c r="B19" s="220"/>
      <c r="C19" s="111"/>
      <c r="D19" s="112"/>
      <c r="E19" s="111"/>
      <c r="F19" s="112"/>
      <c r="G19" s="111"/>
      <c r="H19" s="112"/>
      <c r="I19" s="111"/>
      <c r="J19" s="112"/>
      <c r="K19" s="111"/>
      <c r="L19" s="128"/>
      <c r="M19" s="128"/>
    </row>
    <row r="20" spans="1:13" ht="36.75" customHeight="1">
      <c r="A20" s="224"/>
      <c r="B20" s="224"/>
      <c r="C20" s="45"/>
      <c r="D20" s="46"/>
      <c r="E20" s="46"/>
      <c r="F20" s="46"/>
      <c r="G20" s="46"/>
      <c r="H20" s="46"/>
      <c r="I20" s="46"/>
      <c r="J20" s="46"/>
      <c r="K20" s="150"/>
      <c r="L20" s="47"/>
      <c r="M20" s="47"/>
    </row>
    <row r="21" spans="1:13" ht="22.5" customHeight="1">
      <c r="A21" s="222"/>
      <c r="B21" s="222"/>
      <c r="C21" s="225"/>
      <c r="D21" s="226"/>
      <c r="E21" s="225"/>
      <c r="F21" s="226"/>
      <c r="G21" s="225"/>
      <c r="H21" s="226"/>
      <c r="I21" s="226"/>
      <c r="J21" s="226"/>
      <c r="K21" s="226"/>
      <c r="L21" s="228"/>
      <c r="M21" s="228"/>
    </row>
    <row r="22" spans="1:13" ht="16.5" customHeight="1">
      <c r="A22" s="227"/>
      <c r="B22" s="227"/>
      <c r="C22" s="225"/>
      <c r="D22" s="226"/>
      <c r="E22" s="225"/>
      <c r="F22" s="226"/>
      <c r="G22" s="225"/>
      <c r="H22" s="226"/>
      <c r="I22" s="226"/>
      <c r="J22" s="226"/>
      <c r="K22" s="226"/>
      <c r="L22" s="228"/>
      <c r="M22" s="228"/>
    </row>
    <row r="23" spans="1:9" ht="27" customHeight="1">
      <c r="A23" s="55"/>
      <c r="B23" s="55"/>
      <c r="C23" s="56"/>
      <c r="D23" s="55"/>
      <c r="E23" s="56"/>
      <c r="F23" s="10"/>
      <c r="G23" s="10"/>
      <c r="H23" s="10"/>
      <c r="I23" s="10"/>
    </row>
    <row r="24" ht="7.5" customHeight="1"/>
    <row r="25" spans="1:13" ht="24.75" customHeight="1" thickBot="1">
      <c r="A25" s="57" t="s">
        <v>17</v>
      </c>
      <c r="B25" s="58">
        <f>B4</f>
        <v>0</v>
      </c>
      <c r="C25" s="59"/>
      <c r="D25" s="60"/>
      <c r="E25" s="61"/>
      <c r="F25" s="62"/>
      <c r="G25" s="61"/>
      <c r="H25" s="62"/>
      <c r="I25" s="61"/>
      <c r="J25" s="63"/>
      <c r="K25" s="61"/>
      <c r="L25" s="119"/>
      <c r="M25" s="125"/>
    </row>
    <row r="26" spans="1:13" ht="24.75" customHeight="1">
      <c r="A26" s="64" t="s">
        <v>18</v>
      </c>
      <c r="B26" s="65"/>
      <c r="C26" s="126">
        <v>1</v>
      </c>
      <c r="D26" s="66"/>
      <c r="E26" s="126">
        <v>2</v>
      </c>
      <c r="F26" s="67"/>
      <c r="G26" s="126">
        <v>3</v>
      </c>
      <c r="H26" s="67"/>
      <c r="I26" s="126">
        <v>4</v>
      </c>
      <c r="J26" s="67"/>
      <c r="K26" s="126">
        <v>5</v>
      </c>
      <c r="L26" s="120"/>
      <c r="M26" s="130" t="s">
        <v>16</v>
      </c>
    </row>
    <row r="27" spans="1:13" ht="14.25" customHeight="1">
      <c r="A27" s="68" t="s">
        <v>19</v>
      </c>
      <c r="B27" s="69"/>
      <c r="C27" s="70"/>
      <c r="D27" s="70"/>
      <c r="E27" s="70"/>
      <c r="F27" s="71"/>
      <c r="G27" s="71"/>
      <c r="H27" s="71"/>
      <c r="I27" s="71"/>
      <c r="J27" s="71"/>
      <c r="K27" s="71"/>
      <c r="L27" s="230"/>
      <c r="M27" s="132"/>
    </row>
    <row r="28" spans="1:13" ht="16.5" customHeight="1">
      <c r="A28" s="72"/>
      <c r="B28" s="73" t="s">
        <v>20</v>
      </c>
      <c r="C28" s="82"/>
      <c r="D28" s="74"/>
      <c r="E28" s="82"/>
      <c r="F28" s="74"/>
      <c r="G28" s="82"/>
      <c r="H28" s="74"/>
      <c r="I28" s="82"/>
      <c r="J28" s="74"/>
      <c r="K28" s="82"/>
      <c r="L28" s="230"/>
      <c r="M28" s="195">
        <f aca="true" t="shared" si="1" ref="M28:M34">(C28+E28+G28)/3</f>
        <v>0</v>
      </c>
    </row>
    <row r="29" spans="1:13" ht="19.5" customHeight="1">
      <c r="A29" s="75"/>
      <c r="B29" s="76" t="s">
        <v>21</v>
      </c>
      <c r="C29" s="82"/>
      <c r="D29" s="71"/>
      <c r="E29" s="82"/>
      <c r="F29" s="71"/>
      <c r="G29" s="82"/>
      <c r="H29" s="71"/>
      <c r="I29" s="82"/>
      <c r="J29" s="71"/>
      <c r="K29" s="82"/>
      <c r="L29" s="121"/>
      <c r="M29" s="195">
        <f t="shared" si="1"/>
        <v>0</v>
      </c>
    </row>
    <row r="30" spans="1:13" ht="21.75" customHeight="1">
      <c r="A30" s="77"/>
      <c r="B30" s="76" t="s">
        <v>22</v>
      </c>
      <c r="C30" s="82"/>
      <c r="D30" s="78"/>
      <c r="E30" s="82"/>
      <c r="F30" s="78"/>
      <c r="G30" s="82"/>
      <c r="H30" s="78"/>
      <c r="I30" s="82"/>
      <c r="J30" s="78"/>
      <c r="K30" s="82"/>
      <c r="L30" s="121"/>
      <c r="M30" s="195">
        <f t="shared" si="1"/>
        <v>0</v>
      </c>
    </row>
    <row r="31" spans="1:13" ht="24.75" customHeight="1">
      <c r="A31" s="79"/>
      <c r="B31" s="76" t="s">
        <v>23</v>
      </c>
      <c r="C31" s="82"/>
      <c r="D31" s="71"/>
      <c r="E31" s="82"/>
      <c r="F31" s="71"/>
      <c r="G31" s="82"/>
      <c r="H31" s="71"/>
      <c r="I31" s="82"/>
      <c r="J31" s="71"/>
      <c r="K31" s="82"/>
      <c r="L31" s="121"/>
      <c r="M31" s="195">
        <f t="shared" si="1"/>
        <v>0</v>
      </c>
    </row>
    <row r="32" spans="1:13" ht="24.75" customHeight="1">
      <c r="A32" s="79"/>
      <c r="B32" s="76" t="s">
        <v>24</v>
      </c>
      <c r="C32" s="82"/>
      <c r="D32" s="78"/>
      <c r="E32" s="82"/>
      <c r="F32" s="78"/>
      <c r="G32" s="82"/>
      <c r="H32" s="78"/>
      <c r="I32" s="82"/>
      <c r="J32" s="78"/>
      <c r="K32" s="82"/>
      <c r="L32" s="121"/>
      <c r="M32" s="195">
        <f t="shared" si="1"/>
        <v>0</v>
      </c>
    </row>
    <row r="33" spans="1:13" ht="24.75" customHeight="1">
      <c r="A33" s="80"/>
      <c r="B33" s="81" t="s">
        <v>25</v>
      </c>
      <c r="C33" s="82"/>
      <c r="D33" s="82"/>
      <c r="E33" s="82"/>
      <c r="F33" s="78"/>
      <c r="G33" s="82"/>
      <c r="H33" s="78"/>
      <c r="I33" s="82"/>
      <c r="J33" s="78"/>
      <c r="K33" s="82"/>
      <c r="L33" s="121"/>
      <c r="M33" s="195">
        <f t="shared" si="1"/>
        <v>0</v>
      </c>
    </row>
    <row r="34" spans="1:13" ht="21.75" customHeight="1" thickBot="1">
      <c r="A34" s="83" t="s">
        <v>26</v>
      </c>
      <c r="B34" s="84"/>
      <c r="C34" s="116">
        <f>(C28+C29+C30+C31+C32+C33)/6</f>
        <v>0</v>
      </c>
      <c r="D34" s="85"/>
      <c r="E34" s="116">
        <f>(E28+E29+E30+E31+E32+E33)/6</f>
        <v>0</v>
      </c>
      <c r="F34" s="85"/>
      <c r="G34" s="116">
        <f>(G28+G29+G30+G31+G32+G33)/6</f>
        <v>0</v>
      </c>
      <c r="H34" s="85"/>
      <c r="I34" s="116"/>
      <c r="J34" s="85"/>
      <c r="K34" s="116"/>
      <c r="L34" s="127"/>
      <c r="M34" s="195">
        <f t="shared" si="1"/>
        <v>0</v>
      </c>
    </row>
    <row r="35" spans="1:13" ht="21.75" customHeight="1">
      <c r="A35" s="86" t="s">
        <v>27</v>
      </c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122"/>
      <c r="M35" s="154"/>
    </row>
    <row r="36" spans="1:16" ht="16.5" customHeight="1">
      <c r="A36" s="90">
        <v>4</v>
      </c>
      <c r="B36" s="91" t="s">
        <v>28</v>
      </c>
      <c r="C36" s="92"/>
      <c r="D36" s="144">
        <f>(C36*4)</f>
        <v>0</v>
      </c>
      <c r="E36" s="133">
        <f aca="true" t="shared" si="2" ref="E36:E42">C36</f>
        <v>0</v>
      </c>
      <c r="F36" s="144">
        <f>(E36*4)</f>
        <v>0</v>
      </c>
      <c r="G36" s="133">
        <f aca="true" t="shared" si="3" ref="G36:G42">E36</f>
        <v>0</v>
      </c>
      <c r="H36" s="144">
        <f>(G36*4)</f>
        <v>0</v>
      </c>
      <c r="I36" s="133"/>
      <c r="J36" s="144"/>
      <c r="K36" s="133"/>
      <c r="L36" s="144"/>
      <c r="M36" s="154"/>
      <c r="P36" t="s">
        <v>29</v>
      </c>
    </row>
    <row r="37" spans="1:13" ht="24.75" customHeight="1">
      <c r="A37" s="93"/>
      <c r="B37" s="94" t="s">
        <v>30</v>
      </c>
      <c r="C37" s="92"/>
      <c r="D37" s="145"/>
      <c r="E37" s="133">
        <f t="shared" si="2"/>
        <v>0</v>
      </c>
      <c r="F37" s="145"/>
      <c r="G37" s="133">
        <f t="shared" si="3"/>
        <v>0</v>
      </c>
      <c r="H37" s="145"/>
      <c r="I37" s="133"/>
      <c r="J37" s="145"/>
      <c r="K37" s="133"/>
      <c r="L37" s="145"/>
      <c r="M37" s="154"/>
    </row>
    <row r="38" spans="1:13" ht="24.75" customHeight="1">
      <c r="A38" s="93"/>
      <c r="B38" s="94" t="s">
        <v>31</v>
      </c>
      <c r="C38" s="92"/>
      <c r="D38" s="145"/>
      <c r="E38" s="133">
        <f t="shared" si="2"/>
        <v>0</v>
      </c>
      <c r="F38" s="145"/>
      <c r="G38" s="133">
        <f t="shared" si="3"/>
        <v>0</v>
      </c>
      <c r="H38" s="145"/>
      <c r="I38" s="133"/>
      <c r="J38" s="145"/>
      <c r="K38" s="133"/>
      <c r="L38" s="145"/>
      <c r="M38" s="154"/>
    </row>
    <row r="39" spans="1:13" ht="24.75" customHeight="1">
      <c r="A39" s="95">
        <v>4</v>
      </c>
      <c r="B39" s="94" t="s">
        <v>32</v>
      </c>
      <c r="C39" s="92"/>
      <c r="D39" s="146">
        <f>(C37+C38+C39)/3*4</f>
        <v>0</v>
      </c>
      <c r="E39" s="133">
        <f t="shared" si="2"/>
        <v>0</v>
      </c>
      <c r="F39" s="146">
        <f>(E37+E38+E39)/3*4</f>
        <v>0</v>
      </c>
      <c r="G39" s="133">
        <f t="shared" si="3"/>
        <v>0</v>
      </c>
      <c r="H39" s="146">
        <f>(G37+G38+G39)/3*4</f>
        <v>0</v>
      </c>
      <c r="I39" s="133"/>
      <c r="J39" s="146"/>
      <c r="K39" s="133"/>
      <c r="L39" s="146"/>
      <c r="M39" s="154"/>
    </row>
    <row r="40" spans="1:13" ht="24.75" customHeight="1">
      <c r="A40" s="96">
        <v>3</v>
      </c>
      <c r="B40" s="97" t="s">
        <v>33</v>
      </c>
      <c r="C40" s="92"/>
      <c r="D40" s="145">
        <f>(C40*3)</f>
        <v>0</v>
      </c>
      <c r="E40" s="133">
        <f t="shared" si="2"/>
        <v>0</v>
      </c>
      <c r="F40" s="145">
        <f>(E40*3)</f>
        <v>0</v>
      </c>
      <c r="G40" s="133">
        <f t="shared" si="3"/>
        <v>0</v>
      </c>
      <c r="H40" s="145">
        <f>(G40*3)</f>
        <v>0</v>
      </c>
      <c r="I40" s="133"/>
      <c r="J40" s="145"/>
      <c r="K40" s="133"/>
      <c r="L40" s="145"/>
      <c r="M40" s="154"/>
    </row>
    <row r="41" spans="1:18" ht="24.75" customHeight="1" thickBot="1">
      <c r="A41" s="98">
        <v>1</v>
      </c>
      <c r="B41" s="99" t="s">
        <v>34</v>
      </c>
      <c r="C41" s="92"/>
      <c r="D41" s="147">
        <f>(C41)</f>
        <v>0</v>
      </c>
      <c r="E41" s="148">
        <f t="shared" si="2"/>
        <v>0</v>
      </c>
      <c r="F41" s="147">
        <f>(E41)</f>
        <v>0</v>
      </c>
      <c r="G41" s="148">
        <f t="shared" si="3"/>
        <v>0</v>
      </c>
      <c r="H41" s="147">
        <f>(G41)</f>
        <v>0</v>
      </c>
      <c r="I41" s="148"/>
      <c r="J41" s="147"/>
      <c r="K41" s="148"/>
      <c r="L41" s="147"/>
      <c r="M41" s="154"/>
      <c r="R41" s="103"/>
    </row>
    <row r="42" spans="1:13" ht="24.75" customHeight="1" thickTop="1">
      <c r="A42" s="100">
        <v>4</v>
      </c>
      <c r="B42" s="94" t="s">
        <v>35</v>
      </c>
      <c r="C42" s="92"/>
      <c r="D42" s="145">
        <f>(C42*4)</f>
        <v>0</v>
      </c>
      <c r="E42" s="136">
        <f t="shared" si="2"/>
        <v>0</v>
      </c>
      <c r="F42" s="145">
        <f>(E42*4)</f>
        <v>0</v>
      </c>
      <c r="G42" s="136">
        <f t="shared" si="3"/>
        <v>0</v>
      </c>
      <c r="H42" s="145">
        <f>(G42*4)</f>
        <v>0</v>
      </c>
      <c r="I42" s="136"/>
      <c r="J42" s="145"/>
      <c r="K42" s="136"/>
      <c r="L42" s="145"/>
      <c r="M42" s="154"/>
    </row>
    <row r="43" spans="1:13" ht="19.5" customHeight="1">
      <c r="A43" s="101" t="s">
        <v>26</v>
      </c>
      <c r="B43" s="102"/>
      <c r="C43" s="103">
        <f>(D36+D39+D40+D41+D42)/16*0.5</f>
        <v>0</v>
      </c>
      <c r="D43" s="103"/>
      <c r="E43" s="103">
        <f>(F36+F39+F40+F41+F42)/16*0.5</f>
        <v>0</v>
      </c>
      <c r="F43" s="104"/>
      <c r="G43" s="103">
        <f>(H36+H39+H40+H41+H42)/16*0.5</f>
        <v>0</v>
      </c>
      <c r="H43" s="104"/>
      <c r="I43" s="103"/>
      <c r="J43" s="104"/>
      <c r="K43" s="103"/>
      <c r="L43" s="123"/>
      <c r="M43" s="154"/>
    </row>
    <row r="44" spans="1:13" ht="21.75" customHeight="1">
      <c r="A44" s="105" t="s">
        <v>36</v>
      </c>
      <c r="B44" s="106"/>
      <c r="C44" s="107"/>
      <c r="D44" s="133"/>
      <c r="E44" s="133">
        <f>C44</f>
        <v>0</v>
      </c>
      <c r="F44" s="133"/>
      <c r="G44" s="133">
        <f>E44</f>
        <v>0</v>
      </c>
      <c r="H44" s="133"/>
      <c r="I44" s="134"/>
      <c r="J44" s="133"/>
      <c r="K44" s="134"/>
      <c r="L44" s="135"/>
      <c r="M44" s="124"/>
    </row>
    <row r="45" spans="1:13" ht="21.75" customHeight="1">
      <c r="A45" s="223" t="s">
        <v>37</v>
      </c>
      <c r="B45" s="223"/>
      <c r="C45" s="108"/>
      <c r="D45" s="136"/>
      <c r="E45" s="136">
        <f>C45</f>
        <v>0</v>
      </c>
      <c r="F45" s="136"/>
      <c r="G45" s="136">
        <f>E45</f>
        <v>0</v>
      </c>
      <c r="H45" s="136"/>
      <c r="I45" s="137"/>
      <c r="J45" s="136"/>
      <c r="K45" s="137"/>
      <c r="L45" s="138"/>
      <c r="M45" s="124"/>
    </row>
    <row r="46" spans="1:13" ht="20.25" customHeight="1">
      <c r="A46" s="223" t="s">
        <v>38</v>
      </c>
      <c r="B46" s="223"/>
      <c r="C46" s="108"/>
      <c r="D46" s="136"/>
      <c r="E46" s="136">
        <f>C46</f>
        <v>0</v>
      </c>
      <c r="F46" s="136"/>
      <c r="G46" s="136">
        <f>E46</f>
        <v>0</v>
      </c>
      <c r="H46" s="136"/>
      <c r="I46" s="137"/>
      <c r="J46" s="136"/>
      <c r="K46" s="137"/>
      <c r="L46" s="138"/>
      <c r="M46" s="124"/>
    </row>
    <row r="47" spans="1:13" ht="20.25" customHeight="1">
      <c r="A47" s="223" t="s">
        <v>39</v>
      </c>
      <c r="B47" s="223"/>
      <c r="C47" s="108"/>
      <c r="D47" s="136"/>
      <c r="E47" s="136">
        <f>C47</f>
        <v>0</v>
      </c>
      <c r="F47" s="136"/>
      <c r="G47" s="136">
        <f>E47</f>
        <v>0</v>
      </c>
      <c r="H47" s="136"/>
      <c r="I47" s="137"/>
      <c r="J47" s="136"/>
      <c r="K47" s="137"/>
      <c r="L47" s="138"/>
      <c r="M47" s="124"/>
    </row>
    <row r="48" spans="1:13" ht="19.5" customHeight="1">
      <c r="A48" s="223" t="s">
        <v>55</v>
      </c>
      <c r="B48" s="223"/>
      <c r="C48" s="108"/>
      <c r="D48" s="136"/>
      <c r="E48" s="136">
        <f>C48</f>
        <v>0</v>
      </c>
      <c r="F48" s="136"/>
      <c r="G48" s="136">
        <f>E48</f>
        <v>0</v>
      </c>
      <c r="H48" s="136"/>
      <c r="I48" s="137"/>
      <c r="J48" s="136"/>
      <c r="K48" s="137"/>
      <c r="L48" s="138"/>
      <c r="M48" s="124"/>
    </row>
    <row r="49" spans="1:12" ht="19.5" customHeight="1">
      <c r="A49" s="229"/>
      <c r="B49" s="229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ht="19.5" customHeight="1"/>
    <row r="51" ht="19.5" customHeight="1"/>
    <row r="52" ht="19.5" customHeight="1"/>
    <row r="53" ht="19.5" customHeight="1"/>
    <row r="54" ht="15" customHeight="1"/>
    <row r="55" ht="15" customHeight="1"/>
    <row r="56" ht="15" customHeight="1"/>
    <row r="57" ht="15" customHeight="1"/>
    <row r="58" ht="15" customHeight="1"/>
  </sheetData>
  <mergeCells count="34">
    <mergeCell ref="A2:L2"/>
    <mergeCell ref="A6:B6"/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21:C22"/>
    <mergeCell ref="D21:D22"/>
    <mergeCell ref="E21:E22"/>
    <mergeCell ref="A22:B22"/>
    <mergeCell ref="F21:F22"/>
    <mergeCell ref="G21:G22"/>
    <mergeCell ref="H21:H22"/>
    <mergeCell ref="I21:I22"/>
    <mergeCell ref="J21:J22"/>
    <mergeCell ref="K21:K22"/>
    <mergeCell ref="L21:L22"/>
    <mergeCell ref="M21:M22"/>
    <mergeCell ref="A49:B49"/>
    <mergeCell ref="L27:L28"/>
    <mergeCell ref="A45:B45"/>
    <mergeCell ref="A46:B46"/>
    <mergeCell ref="A48:B48"/>
    <mergeCell ref="A47:B47"/>
  </mergeCells>
  <printOptions/>
  <pageMargins left="0.5902777777777778" right="0.39375" top="0.39375" bottom="0.39375" header="0.5118055555555556" footer="0.5118055555555556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0"/>
  <sheetViews>
    <sheetView showGridLines="0" view="pageBreakPreview" zoomScale="75" zoomScaleSheetLayoutView="75" workbookViewId="0" topLeftCell="A10">
      <selection activeCell="E24" sqref="E24"/>
    </sheetView>
  </sheetViews>
  <sheetFormatPr defaultColWidth="9.00390625" defaultRowHeight="12.75"/>
  <cols>
    <col min="1" max="1" width="16.625" style="0" customWidth="1"/>
    <col min="2" max="2" width="24.625" style="0" customWidth="1"/>
    <col min="3" max="3" width="27.25390625" style="0" customWidth="1"/>
    <col min="4" max="4" width="0" style="0" hidden="1" customWidth="1"/>
    <col min="5" max="5" width="17.00390625" style="0" customWidth="1"/>
  </cols>
  <sheetData>
    <row r="2" spans="1:5" ht="20.25">
      <c r="A2" s="232" t="s">
        <v>0</v>
      </c>
      <c r="B2" s="232"/>
      <c r="C2" s="232"/>
      <c r="D2" s="232"/>
      <c r="E2" s="232"/>
    </row>
    <row r="4" spans="1:5" ht="18">
      <c r="A4" s="233" t="s">
        <v>1</v>
      </c>
      <c r="B4" s="233"/>
      <c r="C4" s="233"/>
      <c r="D4" s="233"/>
      <c r="E4" s="233"/>
    </row>
    <row r="5" spans="1:5" ht="12.75">
      <c r="A5" s="234" t="s">
        <v>91</v>
      </c>
      <c r="B5" s="234"/>
      <c r="C5" s="234"/>
      <c r="D5" s="234"/>
      <c r="E5" s="234"/>
    </row>
    <row r="6" spans="1:5" ht="12.75">
      <c r="A6" s="1"/>
      <c r="B6" s="2"/>
      <c r="C6" s="2"/>
      <c r="D6" s="2"/>
      <c r="E6" s="3"/>
    </row>
    <row r="7" spans="1:5" ht="20.25">
      <c r="A7" s="235" t="s">
        <v>2</v>
      </c>
      <c r="B7" s="235"/>
      <c r="C7" s="235"/>
      <c r="D7" s="235"/>
      <c r="E7" s="235"/>
    </row>
    <row r="8" spans="1:3" ht="18">
      <c r="A8" s="4"/>
      <c r="C8" s="187" t="s">
        <v>88</v>
      </c>
    </row>
    <row r="9" spans="1:2" ht="15">
      <c r="A9" s="5" t="s">
        <v>3</v>
      </c>
      <c r="B9" s="6" t="s">
        <v>53</v>
      </c>
    </row>
    <row r="10" ht="12.75">
      <c r="A10" s="4"/>
    </row>
    <row r="11" spans="1:2" ht="15">
      <c r="A11" s="5" t="s">
        <v>4</v>
      </c>
      <c r="B11" s="7">
        <v>41177</v>
      </c>
    </row>
    <row r="12" ht="12.75">
      <c r="A12" s="4"/>
    </row>
    <row r="13" spans="1:4" ht="15">
      <c r="A13" s="8" t="s">
        <v>5</v>
      </c>
      <c r="B13" s="4"/>
      <c r="C13" s="190" t="s">
        <v>89</v>
      </c>
      <c r="D13" s="9"/>
    </row>
    <row r="14" spans="1:3" ht="12.75">
      <c r="A14" s="4"/>
      <c r="B14" s="3"/>
      <c r="C14" s="10"/>
    </row>
    <row r="15" spans="1:4" ht="15">
      <c r="A15" s="4"/>
      <c r="B15" s="11"/>
      <c r="C15" s="190" t="s">
        <v>92</v>
      </c>
      <c r="D15" s="12"/>
    </row>
    <row r="16" ht="12.75">
      <c r="A16" s="4"/>
    </row>
    <row r="17" spans="1:4" ht="15">
      <c r="A17" s="4"/>
      <c r="B17" s="11"/>
      <c r="C17" s="191" t="s">
        <v>93</v>
      </c>
      <c r="D17" s="12"/>
    </row>
    <row r="18" ht="12.75">
      <c r="A18" s="4"/>
    </row>
    <row r="19" spans="1:4" ht="15">
      <c r="A19" s="4"/>
      <c r="B19" s="11"/>
      <c r="C19" s="191"/>
      <c r="D19" s="12"/>
    </row>
    <row r="20" ht="12.75">
      <c r="A20" s="4"/>
    </row>
    <row r="21" spans="1:4" ht="15">
      <c r="A21" s="4"/>
      <c r="B21" s="11"/>
      <c r="C21" s="191"/>
      <c r="D21" s="12"/>
    </row>
    <row r="22" ht="12.75">
      <c r="A22" s="4"/>
    </row>
    <row r="23" spans="1:5" ht="27.75" customHeight="1">
      <c r="A23" s="13" t="s">
        <v>6</v>
      </c>
      <c r="B23" s="14" t="s">
        <v>7</v>
      </c>
      <c r="C23" s="15" t="s">
        <v>8</v>
      </c>
      <c r="D23" s="14" t="s">
        <v>8</v>
      </c>
      <c r="E23" s="157" t="s">
        <v>9</v>
      </c>
    </row>
    <row r="24" spans="1:5" ht="15.75">
      <c r="A24" s="109">
        <v>0</v>
      </c>
      <c r="B24" s="109" t="s">
        <v>94</v>
      </c>
      <c r="C24" s="215" t="s">
        <v>97</v>
      </c>
      <c r="D24" s="18"/>
      <c r="E24" s="109">
        <f>CERISTO!M18</f>
        <v>7.672717013888889</v>
      </c>
    </row>
    <row r="25" spans="1:5" ht="15.75">
      <c r="A25" s="109">
        <f>LUISO!A4</f>
        <v>0</v>
      </c>
      <c r="B25" s="109" t="s">
        <v>95</v>
      </c>
      <c r="C25" s="215" t="s">
        <v>96</v>
      </c>
      <c r="D25" s="18"/>
      <c r="E25" s="109">
        <f>LUISO!M18</f>
        <v>7.316232638888889</v>
      </c>
    </row>
    <row r="26" spans="1:5" ht="15.75">
      <c r="A26" s="109">
        <f>CANCARO!A4</f>
        <v>0</v>
      </c>
      <c r="B26" s="109" t="s">
        <v>98</v>
      </c>
      <c r="C26" s="109" t="s">
        <v>99</v>
      </c>
      <c r="D26" s="109" t="e">
        <f>'[1]#REF'!L18</f>
        <v>#REF!</v>
      </c>
      <c r="E26" s="109">
        <f>CANCARO!M18</f>
        <v>7.510703125</v>
      </c>
    </row>
    <row r="27" spans="1:5" ht="15.75">
      <c r="A27" s="109">
        <f>'Kůň 4'!A4</f>
        <v>0</v>
      </c>
      <c r="B27" s="109">
        <f>'Kůň 4'!B4</f>
        <v>0</v>
      </c>
      <c r="C27" s="17"/>
      <c r="D27" s="18"/>
      <c r="E27" s="109">
        <f>'Kůň 4'!M18</f>
        <v>0</v>
      </c>
    </row>
    <row r="28" spans="1:5" ht="15.75">
      <c r="A28" s="109">
        <f>'Kůň 5'!A4</f>
        <v>0</v>
      </c>
      <c r="B28" s="109">
        <f>'Kůň 5'!B4</f>
        <v>0</v>
      </c>
      <c r="C28" s="17"/>
      <c r="D28" s="18"/>
      <c r="E28" s="109">
        <f>'Kůň 5'!M18</f>
        <v>0</v>
      </c>
    </row>
    <row r="29" spans="1:5" ht="15.75">
      <c r="A29" s="109">
        <f>'Kůň 6'!A4</f>
        <v>0</v>
      </c>
      <c r="B29" s="109">
        <f>'Kůň 6'!B4</f>
        <v>0</v>
      </c>
      <c r="C29" s="17"/>
      <c r="D29" s="18"/>
      <c r="E29" s="109">
        <f>'Kůň 6'!M18</f>
        <v>0</v>
      </c>
    </row>
    <row r="30" spans="1:5" ht="15.75">
      <c r="A30" s="16"/>
      <c r="B30" s="16"/>
      <c r="C30" s="17"/>
      <c r="D30" s="18"/>
      <c r="E30" s="19"/>
    </row>
    <row r="31" spans="1:5" ht="15.75">
      <c r="A31" s="16"/>
      <c r="B31" s="16"/>
      <c r="C31" s="17"/>
      <c r="D31" s="18"/>
      <c r="E31" s="19"/>
    </row>
    <row r="32" spans="1:5" ht="15.75">
      <c r="A32" s="16"/>
      <c r="B32" s="16"/>
      <c r="C32" s="17"/>
      <c r="D32" s="18"/>
      <c r="E32" s="19"/>
    </row>
    <row r="33" spans="1:5" ht="15.75">
      <c r="A33" s="16"/>
      <c r="B33" s="16"/>
      <c r="C33" s="17"/>
      <c r="D33" s="18"/>
      <c r="E33" s="19"/>
    </row>
    <row r="34" spans="1:5" ht="15.75">
      <c r="A34" s="16"/>
      <c r="B34" s="16"/>
      <c r="C34" s="17"/>
      <c r="D34" s="18"/>
      <c r="E34" s="19"/>
    </row>
    <row r="35" spans="1:5" ht="15.75">
      <c r="A35" s="20"/>
      <c r="B35" s="20"/>
      <c r="C35" s="21"/>
      <c r="D35" s="22"/>
      <c r="E35" s="23"/>
    </row>
    <row r="36" spans="1:5" ht="15.75">
      <c r="A36" s="192"/>
      <c r="B36" s="192"/>
      <c r="C36" s="181"/>
      <c r="D36" s="180"/>
      <c r="E36" s="193"/>
    </row>
    <row r="37" spans="1:5" ht="15.75">
      <c r="A37" s="192"/>
      <c r="B37" s="192"/>
      <c r="C37" s="181"/>
      <c r="D37" s="180"/>
      <c r="E37" s="193"/>
    </row>
    <row r="38" spans="1:5" ht="15.75">
      <c r="A38" s="192"/>
      <c r="B38" s="192"/>
      <c r="C38" s="181"/>
      <c r="D38" s="180"/>
      <c r="E38" s="193"/>
    </row>
    <row r="39" spans="1:5" ht="15.75">
      <c r="A39" s="192"/>
      <c r="B39" s="192"/>
      <c r="C39" s="181"/>
      <c r="D39" s="180"/>
      <c r="E39" s="180"/>
    </row>
    <row r="40" spans="1:5" ht="12.75">
      <c r="A40" s="24" t="s">
        <v>10</v>
      </c>
      <c r="B40" s="10"/>
      <c r="C40" s="10"/>
      <c r="D40" s="10"/>
      <c r="E40" s="10"/>
    </row>
  </sheetData>
  <mergeCells count="4">
    <mergeCell ref="A2:E2"/>
    <mergeCell ref="A4:E4"/>
    <mergeCell ref="A5:E5"/>
    <mergeCell ref="A7:E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22"/>
  <sheetViews>
    <sheetView tabSelected="1" workbookViewId="0" topLeftCell="A2">
      <selection activeCell="A6" sqref="A6"/>
    </sheetView>
  </sheetViews>
  <sheetFormatPr defaultColWidth="9.00390625" defaultRowHeight="12.75"/>
  <cols>
    <col min="1" max="1" width="5.75390625" style="0" customWidth="1"/>
    <col min="2" max="2" width="17.75390625" style="0" customWidth="1"/>
    <col min="3" max="3" width="7.00390625" style="0" customWidth="1"/>
    <col min="4" max="5" width="6.125" style="0" customWidth="1"/>
    <col min="6" max="6" width="6.625" style="0" customWidth="1"/>
    <col min="7" max="8" width="6.25390625" style="0" customWidth="1"/>
    <col min="9" max="9" width="5.875" style="0" customWidth="1"/>
    <col min="10" max="10" width="7.00390625" style="0" customWidth="1"/>
    <col min="11" max="11" width="6.125" style="0" customWidth="1"/>
    <col min="12" max="12" width="7.25390625" style="0" customWidth="1"/>
    <col min="13" max="13" width="5.625" style="0" customWidth="1"/>
    <col min="14" max="14" width="6.00390625" style="0" customWidth="1"/>
    <col min="15" max="15" width="7.00390625" style="0" customWidth="1"/>
    <col min="16" max="16" width="5.00390625" style="0" customWidth="1"/>
  </cols>
  <sheetData>
    <row r="3" spans="3:12" ht="18">
      <c r="C3" s="158" t="s">
        <v>78</v>
      </c>
      <c r="K3" s="187" t="s">
        <v>108</v>
      </c>
      <c r="L3" s="187"/>
    </row>
    <row r="4" ht="12.75" customHeight="1" thickBot="1"/>
    <row r="5" spans="1:16" ht="59.25" customHeight="1" thickBot="1">
      <c r="A5" s="159" t="s">
        <v>56</v>
      </c>
      <c r="B5" s="160" t="s">
        <v>57</v>
      </c>
      <c r="C5" s="160" t="s">
        <v>58</v>
      </c>
      <c r="D5" s="160" t="s">
        <v>59</v>
      </c>
      <c r="E5" s="160" t="s">
        <v>60</v>
      </c>
      <c r="F5" s="160" t="s">
        <v>61</v>
      </c>
      <c r="G5" s="160" t="s">
        <v>62</v>
      </c>
      <c r="H5" s="160" t="s">
        <v>63</v>
      </c>
      <c r="I5" s="160" t="s">
        <v>64</v>
      </c>
      <c r="J5" s="160" t="s">
        <v>65</v>
      </c>
      <c r="K5" s="160" t="s">
        <v>66</v>
      </c>
      <c r="L5" s="160" t="s">
        <v>67</v>
      </c>
      <c r="M5" s="160" t="s">
        <v>68</v>
      </c>
      <c r="N5" s="160" t="s">
        <v>69</v>
      </c>
      <c r="O5" s="160" t="s">
        <v>70</v>
      </c>
      <c r="P5" s="161" t="s">
        <v>71</v>
      </c>
    </row>
    <row r="6" spans="1:16" ht="12.75">
      <c r="A6" s="162" t="s">
        <v>73</v>
      </c>
      <c r="B6" s="163" t="s">
        <v>95</v>
      </c>
      <c r="C6" s="155">
        <f>CERISTO!M17</f>
        <v>7.771111111111111</v>
      </c>
      <c r="D6" s="155">
        <f>CERISTO!M16</f>
        <v>7.233333333333333</v>
      </c>
      <c r="E6" s="155">
        <f>CERISTO!M15</f>
        <v>7</v>
      </c>
      <c r="F6" s="155">
        <f>CERISTO!M13</f>
        <v>8.1</v>
      </c>
      <c r="G6" s="155">
        <f>CERISTO!M12</f>
        <v>7.933333333333334</v>
      </c>
      <c r="H6" s="155">
        <f>CERISTO!M11</f>
        <v>8</v>
      </c>
      <c r="I6" s="155">
        <f>CERISTO!M10</f>
        <v>7.5</v>
      </c>
      <c r="J6" s="155">
        <f>CERISTO!M9</f>
        <v>7.666666666666667</v>
      </c>
      <c r="K6" s="155">
        <f>CERISTO!M14</f>
        <v>7.729166666666667</v>
      </c>
      <c r="L6" s="156">
        <f>CERISTO!M8</f>
        <v>7.614322916666667</v>
      </c>
      <c r="M6" s="155">
        <f>CERISTO!M7</f>
        <v>7.588888888888889</v>
      </c>
      <c r="N6" s="155">
        <f>CERISTO!M6</f>
        <v>7.833333333333333</v>
      </c>
      <c r="O6" s="164">
        <f>CERISTO!M18</f>
        <v>7.672717013888889</v>
      </c>
      <c r="P6" s="165" t="s">
        <v>72</v>
      </c>
    </row>
    <row r="7" spans="1:16" ht="12.75">
      <c r="A7" s="166" t="s">
        <v>72</v>
      </c>
      <c r="B7" s="124" t="str">
        <f>CANCARO!B4</f>
        <v>CANCARO</v>
      </c>
      <c r="C7" s="167">
        <f>CANCARO!M17</f>
        <v>7.340000000000001</v>
      </c>
      <c r="D7" s="167">
        <f>CANCARO!M16</f>
        <v>7.833333333333333</v>
      </c>
      <c r="E7" s="167">
        <f>CANCARO!M15</f>
        <v>8.1</v>
      </c>
      <c r="F7" s="167">
        <f>CANCARO!M13</f>
        <v>7.433333333333334</v>
      </c>
      <c r="G7" s="167">
        <f>CANCARO!M12</f>
        <v>6.833333333333333</v>
      </c>
      <c r="H7" s="167">
        <f>CANCARO!M11</f>
        <v>7.833333333333333</v>
      </c>
      <c r="I7" s="167">
        <f>CANCARO!M10</f>
        <v>7.333333333333333</v>
      </c>
      <c r="J7" s="167">
        <f>CANCARO!M9</f>
        <v>7.833333333333333</v>
      </c>
      <c r="K7" s="167">
        <f>CANCARO!M14</f>
        <v>8.5625</v>
      </c>
      <c r="L7" s="168">
        <f>CANCARO!M8</f>
        <v>7.674739583333333</v>
      </c>
      <c r="M7" s="167">
        <f>CANCARO!M7</f>
        <v>7.266666666666667</v>
      </c>
      <c r="N7" s="167">
        <f>CANCARO!M6</f>
        <v>7.433333333333334</v>
      </c>
      <c r="O7" s="169">
        <f>CANCARO!M18</f>
        <v>7.510703125</v>
      </c>
      <c r="P7" s="170" t="s">
        <v>73</v>
      </c>
    </row>
    <row r="8" spans="1:16" ht="12.75">
      <c r="A8" s="166" t="s">
        <v>74</v>
      </c>
      <c r="B8" s="124" t="str">
        <f>LUISO!B4</f>
        <v>LUISO</v>
      </c>
      <c r="C8" s="167">
        <f>LUISO!M17</f>
        <v>7.261111111111112</v>
      </c>
      <c r="D8" s="167">
        <f>LUISO!M16</f>
        <v>6.333333333333333</v>
      </c>
      <c r="E8" s="167">
        <f>LUISO!M15</f>
        <v>7.5</v>
      </c>
      <c r="F8" s="167">
        <f>LUISO!M13</f>
        <v>7.666666666666667</v>
      </c>
      <c r="G8" s="167">
        <f>LUISO!M12</f>
        <v>6.833333333333333</v>
      </c>
      <c r="H8" s="167">
        <f>LUISO!M11</f>
        <v>7.166666666666667</v>
      </c>
      <c r="I8" s="167">
        <f>LUISO!M10</f>
        <v>7.333333333333333</v>
      </c>
      <c r="J8" s="167">
        <f>LUISO!M9</f>
        <v>7.166666666666667</v>
      </c>
      <c r="K8" s="167">
        <f>LUISO!M14</f>
        <v>9.02</v>
      </c>
      <c r="L8" s="168">
        <f>LUISO!M8</f>
        <v>7.221354166666667</v>
      </c>
      <c r="M8" s="167">
        <f>LUISO!M7</f>
        <v>7.305555555555556</v>
      </c>
      <c r="N8" s="167">
        <f>LUISO!M6</f>
        <v>7.666666666666667</v>
      </c>
      <c r="O8" s="169">
        <f>LUISO!M18</f>
        <v>7.316232638888889</v>
      </c>
      <c r="P8" s="170" t="s">
        <v>74</v>
      </c>
    </row>
    <row r="9" spans="1:16" ht="12.75">
      <c r="A9" s="166" t="s">
        <v>75</v>
      </c>
      <c r="B9" s="124">
        <f>'Kůň 5'!B4</f>
        <v>0</v>
      </c>
      <c r="C9" s="167">
        <f>'Kůň 5'!M17</f>
        <v>0</v>
      </c>
      <c r="D9" s="167">
        <f>'Kůň 5'!M16</f>
        <v>0</v>
      </c>
      <c r="E9" s="167">
        <f>'Kůň 5'!M15</f>
        <v>0</v>
      </c>
      <c r="F9" s="167">
        <f>'Kůň 5'!M13</f>
        <v>0</v>
      </c>
      <c r="G9" s="167">
        <f>'Kůň 5'!M12</f>
        <v>0</v>
      </c>
      <c r="H9" s="167">
        <f>'Kůň 5'!M11</f>
        <v>0</v>
      </c>
      <c r="I9" s="167">
        <f>'Kůň 5'!M10</f>
        <v>0</v>
      </c>
      <c r="J9" s="167">
        <f>'Kůň 5'!M9</f>
        <v>0</v>
      </c>
      <c r="K9" s="167">
        <f>'Kůň 5'!M14</f>
        <v>0</v>
      </c>
      <c r="L9" s="168">
        <f>'Kůň 5'!M8</f>
        <v>0</v>
      </c>
      <c r="M9" s="167">
        <f>'Kůň 5'!M7</f>
        <v>0</v>
      </c>
      <c r="N9" s="167">
        <f>'Kůň 5'!M6</f>
        <v>0</v>
      </c>
      <c r="O9" s="169">
        <f>'Kůň 5'!M18</f>
        <v>0</v>
      </c>
      <c r="P9" s="170" t="s">
        <v>75</v>
      </c>
    </row>
    <row r="10" spans="1:16" ht="13.5" thickBot="1">
      <c r="A10" s="171" t="s">
        <v>76</v>
      </c>
      <c r="B10" s="172">
        <f>'Kůň 6'!B4</f>
        <v>0</v>
      </c>
      <c r="C10" s="173">
        <f>'Kůň 6'!M17</f>
        <v>0</v>
      </c>
      <c r="D10" s="173">
        <f>'Kůň 6'!M16</f>
        <v>0</v>
      </c>
      <c r="E10" s="173">
        <f>'Kůň 6'!M15</f>
        <v>0</v>
      </c>
      <c r="F10" s="173">
        <f>'Kůň 6'!M13</f>
        <v>0</v>
      </c>
      <c r="G10" s="173">
        <f>'Kůň 6'!M12</f>
        <v>0</v>
      </c>
      <c r="H10" s="173">
        <f>'Kůň 6'!M11</f>
        <v>0</v>
      </c>
      <c r="I10" s="173">
        <f>'Kůň 6'!M10</f>
        <v>0</v>
      </c>
      <c r="J10" s="173">
        <f>'Kůň 6'!M9</f>
        <v>0</v>
      </c>
      <c r="K10" s="173">
        <f>'Kůň 6'!M14</f>
        <v>0</v>
      </c>
      <c r="L10" s="174">
        <f>'Kůň 6'!M8</f>
        <v>0</v>
      </c>
      <c r="M10" s="173">
        <f>'Kůň 6'!M7</f>
        <v>0</v>
      </c>
      <c r="N10" s="173">
        <f>'Kůň 6'!M6</f>
        <v>0</v>
      </c>
      <c r="O10" s="175">
        <f>'Kůň 6'!M18</f>
        <v>0</v>
      </c>
      <c r="P10" s="176" t="s">
        <v>76</v>
      </c>
    </row>
    <row r="13" ht="12.75">
      <c r="A13" s="205" t="s">
        <v>109</v>
      </c>
    </row>
    <row r="17" spans="1:13" ht="12.75">
      <c r="A17" s="205" t="s">
        <v>79</v>
      </c>
      <c r="B17" s="205" t="s">
        <v>57</v>
      </c>
      <c r="C17" s="205" t="s">
        <v>80</v>
      </c>
      <c r="D17" s="205" t="s">
        <v>81</v>
      </c>
      <c r="E17" s="205" t="s">
        <v>82</v>
      </c>
      <c r="F17" s="205"/>
      <c r="G17" s="205" t="s">
        <v>77</v>
      </c>
      <c r="H17" s="205"/>
      <c r="I17" s="205" t="s">
        <v>37</v>
      </c>
      <c r="J17" s="205" t="s">
        <v>36</v>
      </c>
      <c r="K17" s="205" t="s">
        <v>38</v>
      </c>
      <c r="L17" s="205" t="s">
        <v>83</v>
      </c>
      <c r="M17" s="205" t="s">
        <v>84</v>
      </c>
    </row>
    <row r="18" spans="1:13" ht="12.75">
      <c r="A18" t="s">
        <v>72</v>
      </c>
      <c r="B18" s="206" t="s">
        <v>94</v>
      </c>
      <c r="C18" t="s">
        <v>110</v>
      </c>
      <c r="D18" t="s">
        <v>111</v>
      </c>
      <c r="E18" t="s">
        <v>100</v>
      </c>
      <c r="G18" t="s">
        <v>101</v>
      </c>
      <c r="I18">
        <v>183</v>
      </c>
      <c r="J18">
        <v>171</v>
      </c>
      <c r="K18">
        <v>194</v>
      </c>
      <c r="L18" s="207">
        <v>22.5</v>
      </c>
      <c r="M18">
        <v>590</v>
      </c>
    </row>
    <row r="19" spans="1:12" ht="12.75">
      <c r="A19" s="208"/>
      <c r="B19" s="206"/>
      <c r="L19" s="207"/>
    </row>
    <row r="20" spans="1:13" ht="12.75">
      <c r="A20" t="s">
        <v>73</v>
      </c>
      <c r="B20" s="206" t="s">
        <v>95</v>
      </c>
      <c r="C20" t="s">
        <v>90</v>
      </c>
      <c r="D20" t="s">
        <v>85</v>
      </c>
      <c r="E20" t="s">
        <v>104</v>
      </c>
      <c r="G20" t="s">
        <v>105</v>
      </c>
      <c r="H20" s="209"/>
      <c r="I20">
        <v>173</v>
      </c>
      <c r="J20">
        <v>162</v>
      </c>
      <c r="K20">
        <v>188</v>
      </c>
      <c r="L20">
        <v>21.5</v>
      </c>
      <c r="M20">
        <v>560</v>
      </c>
    </row>
    <row r="21" spans="2:7" ht="12.75">
      <c r="B21" s="210"/>
      <c r="G21" s="209"/>
    </row>
    <row r="22" spans="1:13" ht="12.75">
      <c r="A22" t="s">
        <v>74</v>
      </c>
      <c r="B22" s="206" t="s">
        <v>98</v>
      </c>
      <c r="C22" t="s">
        <v>112</v>
      </c>
      <c r="D22" t="s">
        <v>85</v>
      </c>
      <c r="E22" t="s">
        <v>106</v>
      </c>
      <c r="G22" t="s">
        <v>107</v>
      </c>
      <c r="I22">
        <v>176</v>
      </c>
      <c r="J22">
        <v>164</v>
      </c>
      <c r="K22">
        <v>187</v>
      </c>
      <c r="L22">
        <v>21</v>
      </c>
      <c r="M22">
        <v>590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Nováková Markéta</cp:lastModifiedBy>
  <cp:lastPrinted>2011-09-20T12:04:35Z</cp:lastPrinted>
  <dcterms:created xsi:type="dcterms:W3CDTF">1997-01-24T11:07:25Z</dcterms:created>
  <dcterms:modified xsi:type="dcterms:W3CDTF">2012-09-25T11:43:49Z</dcterms:modified>
  <cp:category/>
  <cp:version/>
  <cp:contentType/>
  <cp:contentStatus/>
  <cp:revision>1</cp:revision>
</cp:coreProperties>
</file>